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13_ncr:1_{70074A5A-3A33-427A-BA30-9F358389B033}" xr6:coauthVersionLast="45" xr6:coauthVersionMax="45" xr10:uidLastSave="{00000000-0000-0000-0000-000000000000}"/>
  <bookViews>
    <workbookView xWindow="390" yWindow="390" windowWidth="21600" windowHeight="11385" firstSheet="1" activeTab="1" xr2:uid="{00000000-000D-0000-FFFF-FFFF00000000}"/>
  </bookViews>
  <sheets>
    <sheet name="MONTHENTRY" sheetId="8" state="hidden" r:id="rId1"/>
    <sheet name="FG" sheetId="12" r:id="rId2"/>
    <sheet name="SG Details" sheetId="1" r:id="rId3"/>
    <sheet name="LGC Details" sheetId="2" r:id="rId4"/>
    <sheet name="Sum Sum" sheetId="19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Details'!$A$1:$Q$53</definedName>
    <definedName name="_xlnm.Print_Titles" localSheetId="3">'LGC Details'!$1:$7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1" i="2" l="1"/>
  <c r="G101" i="2"/>
  <c r="F101" i="2"/>
  <c r="E101" i="2"/>
  <c r="O27" i="2" l="1"/>
  <c r="S27" i="2"/>
  <c r="R27" i="2"/>
  <c r="Q27" i="2"/>
  <c r="R412" i="2"/>
  <c r="Q412" i="2"/>
  <c r="P412" i="2"/>
  <c r="O412" i="2"/>
  <c r="R405" i="2"/>
  <c r="Q405" i="2"/>
  <c r="P405" i="2"/>
  <c r="O405" i="2"/>
  <c r="R390" i="2"/>
  <c r="Q390" i="2"/>
  <c r="P390" i="2"/>
  <c r="O390" i="2"/>
  <c r="R372" i="2"/>
  <c r="Q372" i="2"/>
  <c r="P372" i="2"/>
  <c r="O372" i="2"/>
  <c r="R355" i="2"/>
  <c r="Q355" i="2"/>
  <c r="P355" i="2"/>
  <c r="O355" i="2"/>
  <c r="R331" i="2"/>
  <c r="Q331" i="2"/>
  <c r="P331" i="2"/>
  <c r="O331" i="2"/>
  <c r="R307" i="2"/>
  <c r="Q307" i="2"/>
  <c r="P307" i="2"/>
  <c r="O307" i="2"/>
  <c r="R289" i="2"/>
  <c r="Q289" i="2"/>
  <c r="P289" i="2"/>
  <c r="O289" i="2"/>
  <c r="R255" i="2"/>
  <c r="Q255" i="2"/>
  <c r="P255" i="2"/>
  <c r="O255" i="2"/>
  <c r="R224" i="2"/>
  <c r="Q224" i="2"/>
  <c r="P224" i="2"/>
  <c r="O224" i="2"/>
  <c r="R205" i="2"/>
  <c r="Q205" i="2"/>
  <c r="P205" i="2"/>
  <c r="O205" i="2"/>
  <c r="R184" i="2"/>
  <c r="Q184" i="2"/>
  <c r="P184" i="2"/>
  <c r="O184" i="2"/>
  <c r="R158" i="2"/>
  <c r="Q158" i="2"/>
  <c r="P158" i="2"/>
  <c r="O158" i="2"/>
  <c r="R144" i="2"/>
  <c r="Q144" i="2"/>
  <c r="P144" i="2"/>
  <c r="O144" i="2"/>
  <c r="R123" i="2"/>
  <c r="Q123" i="2"/>
  <c r="P123" i="2"/>
  <c r="O123" i="2"/>
  <c r="R106" i="2"/>
  <c r="Q106" i="2"/>
  <c r="P106" i="2"/>
  <c r="O106" i="2"/>
  <c r="R84" i="2"/>
  <c r="Q84" i="2"/>
  <c r="P84" i="2"/>
  <c r="O84" i="2"/>
  <c r="R62" i="2"/>
  <c r="Q62" i="2"/>
  <c r="P62" i="2"/>
  <c r="O62" i="2"/>
  <c r="H388" i="2"/>
  <c r="G388" i="2"/>
  <c r="F388" i="2"/>
  <c r="E388" i="2"/>
  <c r="H364" i="2"/>
  <c r="G364" i="2"/>
  <c r="F364" i="2"/>
  <c r="E364" i="2"/>
  <c r="H336" i="2"/>
  <c r="G336" i="2"/>
  <c r="F336" i="2"/>
  <c r="E336" i="2"/>
  <c r="H308" i="2"/>
  <c r="G308" i="2"/>
  <c r="F308" i="2"/>
  <c r="E308" i="2"/>
  <c r="H296" i="2"/>
  <c r="G296" i="2"/>
  <c r="F296" i="2"/>
  <c r="E296" i="2"/>
  <c r="H278" i="2"/>
  <c r="G278" i="2"/>
  <c r="F278" i="2"/>
  <c r="E278" i="2"/>
  <c r="H261" i="2"/>
  <c r="G261" i="2"/>
  <c r="F261" i="2"/>
  <c r="E261" i="2"/>
  <c r="H242" i="2"/>
  <c r="G242" i="2"/>
  <c r="F242" i="2"/>
  <c r="E242" i="2"/>
  <c r="H228" i="2"/>
  <c r="G228" i="2"/>
  <c r="F228" i="2"/>
  <c r="E228" i="2"/>
  <c r="H202" i="2"/>
  <c r="G202" i="2"/>
  <c r="F202" i="2"/>
  <c r="E202" i="2"/>
  <c r="H183" i="2"/>
  <c r="G183" i="2"/>
  <c r="F183" i="2"/>
  <c r="E183" i="2"/>
  <c r="H155" i="2"/>
  <c r="G155" i="2"/>
  <c r="F155" i="2"/>
  <c r="E155" i="2"/>
  <c r="H131" i="2"/>
  <c r="G131" i="2"/>
  <c r="F131" i="2"/>
  <c r="E131" i="2"/>
  <c r="H122" i="2"/>
  <c r="G122" i="2"/>
  <c r="F122" i="2"/>
  <c r="E122" i="2"/>
  <c r="H47" i="2"/>
  <c r="G47" i="2"/>
  <c r="F47" i="2"/>
  <c r="E47" i="2"/>
  <c r="H25" i="2"/>
  <c r="G25" i="2"/>
  <c r="F25" i="2"/>
  <c r="E25" i="2"/>
  <c r="S413" i="2"/>
  <c r="S411" i="2"/>
  <c r="S410" i="2"/>
  <c r="S409" i="2"/>
  <c r="S408" i="2"/>
  <c r="S407" i="2"/>
  <c r="S406" i="2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389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31" i="2" s="1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55" i="2" s="1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44" i="2" s="1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23" i="2" s="1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62" i="2" s="1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7" i="2"/>
  <c r="I306" i="2"/>
  <c r="I305" i="2"/>
  <c r="I304" i="2"/>
  <c r="I303" i="2"/>
  <c r="I302" i="2"/>
  <c r="I301" i="2"/>
  <c r="I300" i="2"/>
  <c r="I299" i="2"/>
  <c r="I298" i="2"/>
  <c r="I297" i="2"/>
  <c r="I308" i="2" s="1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42" i="2" s="1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0" i="2"/>
  <c r="I129" i="2"/>
  <c r="I128" i="2"/>
  <c r="I127" i="2"/>
  <c r="I126" i="2"/>
  <c r="I125" i="2"/>
  <c r="I124" i="2"/>
  <c r="I123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25" i="2" s="1"/>
  <c r="H7" i="19"/>
  <c r="E39" i="19"/>
  <c r="E36" i="19"/>
  <c r="E35" i="19"/>
  <c r="E34" i="19"/>
  <c r="E33" i="19"/>
  <c r="E31" i="19"/>
  <c r="E28" i="19"/>
  <c r="H28" i="19" s="1"/>
  <c r="E21" i="19"/>
  <c r="E17" i="19"/>
  <c r="E15" i="19"/>
  <c r="E13" i="19"/>
  <c r="H13" i="19" s="1"/>
  <c r="G44" i="19"/>
  <c r="F44" i="19"/>
  <c r="D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2" i="19"/>
  <c r="H11" i="19"/>
  <c r="H10" i="19"/>
  <c r="H9" i="19"/>
  <c r="H8" i="19"/>
  <c r="I47" i="2" l="1"/>
  <c r="I202" i="2"/>
  <c r="I388" i="2"/>
  <c r="S184" i="2"/>
  <c r="S412" i="2"/>
  <c r="I364" i="2"/>
  <c r="S84" i="2"/>
  <c r="S205" i="2"/>
  <c r="S224" i="2"/>
  <c r="S289" i="2"/>
  <c r="S372" i="2"/>
  <c r="S390" i="2"/>
  <c r="I183" i="2"/>
  <c r="I261" i="2"/>
  <c r="I336" i="2"/>
  <c r="S158" i="2"/>
  <c r="I122" i="2"/>
  <c r="I131" i="2"/>
  <c r="I155" i="2"/>
  <c r="I228" i="2"/>
  <c r="I278" i="2"/>
  <c r="I296" i="2"/>
  <c r="S106" i="2"/>
  <c r="S307" i="2"/>
  <c r="S405" i="2"/>
  <c r="I101" i="2"/>
  <c r="S355" i="2"/>
  <c r="H44" i="19"/>
  <c r="E44" i="19"/>
  <c r="N11" i="1" l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10" i="1"/>
  <c r="F45" i="1"/>
  <c r="O45" i="1" s="1"/>
  <c r="F44" i="1"/>
  <c r="O44" i="1" s="1"/>
  <c r="F43" i="1"/>
  <c r="O43" i="1" s="1"/>
  <c r="F42" i="1"/>
  <c r="O42" i="1" s="1"/>
  <c r="F41" i="1"/>
  <c r="O41" i="1" s="1"/>
  <c r="F40" i="1"/>
  <c r="O40" i="1" s="1"/>
  <c r="F39" i="1"/>
  <c r="O39" i="1" s="1"/>
  <c r="F38" i="1"/>
  <c r="O38" i="1" s="1"/>
  <c r="F37" i="1"/>
  <c r="O37" i="1" s="1"/>
  <c r="F36" i="1"/>
  <c r="O36" i="1" s="1"/>
  <c r="F35" i="1"/>
  <c r="O35" i="1" s="1"/>
  <c r="F34" i="1"/>
  <c r="O34" i="1" s="1"/>
  <c r="F33" i="1"/>
  <c r="O33" i="1" s="1"/>
  <c r="F32" i="1"/>
  <c r="O32" i="1" s="1"/>
  <c r="F31" i="1"/>
  <c r="O31" i="1" s="1"/>
  <c r="F30" i="1"/>
  <c r="O30" i="1" s="1"/>
  <c r="F29" i="1"/>
  <c r="O29" i="1" s="1"/>
  <c r="F28" i="1"/>
  <c r="O28" i="1" s="1"/>
  <c r="F27" i="1"/>
  <c r="O27" i="1" s="1"/>
  <c r="F26" i="1"/>
  <c r="O26" i="1" s="1"/>
  <c r="F25" i="1"/>
  <c r="O25" i="1" s="1"/>
  <c r="F24" i="1"/>
  <c r="O24" i="1" s="1"/>
  <c r="F23" i="1"/>
  <c r="O23" i="1" s="1"/>
  <c r="F22" i="1"/>
  <c r="O22" i="1" s="1"/>
  <c r="F21" i="1"/>
  <c r="O21" i="1" s="1"/>
  <c r="F20" i="1"/>
  <c r="O20" i="1" s="1"/>
  <c r="F19" i="1"/>
  <c r="O19" i="1" s="1"/>
  <c r="F18" i="1"/>
  <c r="O18" i="1" s="1"/>
  <c r="F17" i="1"/>
  <c r="O17" i="1" s="1"/>
  <c r="F16" i="1"/>
  <c r="O16" i="1" s="1"/>
  <c r="F15" i="1"/>
  <c r="O15" i="1" s="1"/>
  <c r="F14" i="1"/>
  <c r="O14" i="1" s="1"/>
  <c r="F13" i="1"/>
  <c r="O13" i="1" s="1"/>
  <c r="F12" i="1"/>
  <c r="J12" i="1" s="1"/>
  <c r="F11" i="1"/>
  <c r="O11" i="1" s="1"/>
  <c r="F10" i="1"/>
  <c r="O10" i="1" s="1"/>
  <c r="M46" i="1"/>
  <c r="L46" i="1"/>
  <c r="K46" i="1"/>
  <c r="I46" i="1"/>
  <c r="H46" i="1"/>
  <c r="G46" i="1"/>
  <c r="E46" i="1"/>
  <c r="D46" i="1"/>
  <c r="J24" i="1" l="1"/>
  <c r="P24" i="1" s="1"/>
  <c r="J40" i="1"/>
  <c r="P40" i="1" s="1"/>
  <c r="J17" i="1"/>
  <c r="P17" i="1" s="1"/>
  <c r="J41" i="1"/>
  <c r="P41" i="1" s="1"/>
  <c r="J16" i="1"/>
  <c r="P16" i="1" s="1"/>
  <c r="J32" i="1"/>
  <c r="P32" i="1" s="1"/>
  <c r="J25" i="1"/>
  <c r="P25" i="1" s="1"/>
  <c r="J33" i="1"/>
  <c r="P33" i="1" s="1"/>
  <c r="J10" i="1"/>
  <c r="P10" i="1" s="1"/>
  <c r="J18" i="1"/>
  <c r="P18" i="1" s="1"/>
  <c r="J26" i="1"/>
  <c r="P26" i="1" s="1"/>
  <c r="J34" i="1"/>
  <c r="P34" i="1" s="1"/>
  <c r="J42" i="1"/>
  <c r="P42" i="1" s="1"/>
  <c r="J11" i="1"/>
  <c r="P11" i="1" s="1"/>
  <c r="J19" i="1"/>
  <c r="P19" i="1" s="1"/>
  <c r="J27" i="1"/>
  <c r="J35" i="1"/>
  <c r="P35" i="1" s="1"/>
  <c r="J43" i="1"/>
  <c r="P43" i="1" s="1"/>
  <c r="P12" i="1"/>
  <c r="P27" i="1"/>
  <c r="J20" i="1"/>
  <c r="P20" i="1" s="1"/>
  <c r="J36" i="1"/>
  <c r="P36" i="1" s="1"/>
  <c r="J44" i="1"/>
  <c r="P44" i="1" s="1"/>
  <c r="J13" i="1"/>
  <c r="P13" i="1" s="1"/>
  <c r="J21" i="1"/>
  <c r="P21" i="1" s="1"/>
  <c r="J29" i="1"/>
  <c r="P29" i="1" s="1"/>
  <c r="J37" i="1"/>
  <c r="P37" i="1" s="1"/>
  <c r="J45" i="1"/>
  <c r="P45" i="1" s="1"/>
  <c r="J14" i="1"/>
  <c r="P14" i="1" s="1"/>
  <c r="J30" i="1"/>
  <c r="P30" i="1" s="1"/>
  <c r="J38" i="1"/>
  <c r="P38" i="1" s="1"/>
  <c r="J28" i="1"/>
  <c r="P28" i="1" s="1"/>
  <c r="J22" i="1"/>
  <c r="P22" i="1" s="1"/>
  <c r="J15" i="1"/>
  <c r="P15" i="1" s="1"/>
  <c r="J23" i="1"/>
  <c r="P23" i="1" s="1"/>
  <c r="J31" i="1"/>
  <c r="P31" i="1" s="1"/>
  <c r="J39" i="1"/>
  <c r="P39" i="1" s="1"/>
  <c r="N46" i="1"/>
  <c r="F46" i="1"/>
  <c r="O12" i="1"/>
  <c r="O46" i="1" s="1"/>
  <c r="H25" i="12"/>
  <c r="H26" i="12"/>
  <c r="H28" i="12"/>
  <c r="H24" i="12"/>
  <c r="G29" i="12"/>
  <c r="E25" i="12"/>
  <c r="E26" i="12"/>
  <c r="E27" i="12"/>
  <c r="H27" i="12" s="1"/>
  <c r="H29" i="12" s="1"/>
  <c r="E28" i="12"/>
  <c r="E24" i="12"/>
  <c r="D29" i="12"/>
  <c r="F29" i="12"/>
  <c r="C29" i="12"/>
  <c r="E29" i="12" s="1"/>
  <c r="F8" i="12"/>
  <c r="F9" i="12"/>
  <c r="F10" i="12"/>
  <c r="F11" i="12"/>
  <c r="F12" i="12"/>
  <c r="F13" i="12"/>
  <c r="F14" i="12"/>
  <c r="F15" i="12"/>
  <c r="F7" i="12"/>
  <c r="E16" i="12"/>
  <c r="D16" i="12"/>
  <c r="C16" i="12"/>
  <c r="P46" i="1" l="1"/>
  <c r="J46" i="1"/>
  <c r="F16" i="12"/>
  <c r="F5" i="8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<sst xmlns="http://schemas.openxmlformats.org/spreadsheetml/2006/main" count="1074" uniqueCount="916">
  <si>
    <t>S/n</t>
  </si>
  <si>
    <t>No. of LGCs</t>
  </si>
  <si>
    <t>Gross Total</t>
  </si>
  <si>
    <t>External Debt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</si>
  <si>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</si>
  <si>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</si>
  <si>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</si>
  <si>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</si>
  <si>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</si>
  <si>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</si>
  <si>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</si>
  <si>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</si>
  <si>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</si>
  <si>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</si>
  <si>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</si>
  <si>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</si>
  <si>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</si>
  <si>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</si>
  <si>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t>Deductions</t>
  </si>
  <si>
    <t>Total Gross Amount</t>
  </si>
  <si>
    <t>13% Share of Derivation (Net)</t>
  </si>
  <si>
    <t>Payment for Fertilizer, State Water Supply Project, State Agricultural Project and National Fadama Project</t>
  </si>
  <si>
    <t>Exchange Gain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</si>
  <si>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</si>
  <si>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</si>
  <si>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</si>
  <si>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</si>
  <si>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</si>
  <si>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</si>
  <si>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</si>
  <si>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</si>
  <si>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</si>
  <si>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</si>
  <si>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</si>
  <si>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</si>
  <si>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</si>
  <si>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</si>
  <si>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</si>
  <si>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</si>
  <si>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</si>
  <si>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</si>
  <si>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</si>
  <si>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</si>
  <si>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</si>
  <si>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</si>
  <si>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</si>
  <si>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</si>
  <si>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</si>
  <si>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</si>
  <si>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</si>
  <si>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</si>
  <si>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</si>
  <si>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</si>
  <si>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</si>
  <si>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</si>
  <si>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</si>
  <si>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</si>
  <si>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</si>
  <si>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</si>
  <si>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</si>
  <si>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</si>
  <si>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</si>
  <si>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</si>
  <si>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</si>
  <si>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</si>
  <si>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</si>
  <si>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</si>
  <si>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</si>
  <si>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</si>
  <si>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</si>
  <si>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</si>
  <si>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</si>
  <si>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</si>
  <si>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</si>
  <si>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</si>
  <si>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</si>
  <si>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</si>
  <si>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</si>
  <si>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</si>
  <si>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</si>
  <si>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</si>
  <si>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</si>
  <si>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</si>
  <si>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</si>
  <si>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</si>
  <si>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</si>
  <si>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</si>
  <si>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</si>
  <si>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</si>
  <si>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</si>
  <si>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</si>
  <si>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</si>
  <si>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</si>
  <si>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</si>
  <si>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</si>
  <si>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</si>
  <si>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</si>
  <si>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</si>
  <si>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</si>
  <si>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</si>
  <si>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</si>
  <si>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</si>
  <si>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</si>
  <si>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</si>
  <si>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</si>
  <si>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</si>
  <si>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</si>
  <si>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</si>
  <si>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</si>
  <si>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</si>
  <si>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</si>
  <si>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</si>
  <si>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</si>
  <si>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</si>
  <si>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</si>
  <si>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</si>
  <si>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</si>
  <si>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</si>
  <si>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</si>
  <si>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</si>
  <si>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</si>
  <si>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</si>
  <si>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</si>
  <si>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</si>
  <si>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</si>
  <si>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</si>
  <si>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</si>
  <si>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</si>
  <si>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</si>
  <si>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</si>
  <si>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</si>
  <si>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</si>
  <si>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</si>
  <si>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</si>
  <si>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</si>
  <si>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</si>
  <si>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</si>
  <si>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</si>
  <si>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</si>
  <si>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</si>
  <si>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</si>
  <si>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</si>
  <si>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</si>
  <si>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</si>
  <si>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</si>
  <si>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</si>
  <si>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</si>
  <si>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</si>
  <si>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</si>
  <si>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</si>
  <si>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</si>
  <si>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</si>
  <si>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</si>
  <si>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</si>
  <si>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</si>
  <si>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</si>
  <si>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</si>
  <si>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</si>
  <si>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</si>
  <si>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</si>
  <si>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</si>
  <si>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</si>
  <si>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</si>
  <si>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</si>
  <si>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</si>
  <si>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</si>
  <si>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</si>
  <si>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</si>
  <si>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</si>
  <si>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</si>
  <si>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</si>
  <si>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</si>
  <si>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</si>
  <si>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</si>
  <si>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</si>
  <si>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</si>
  <si>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</si>
  <si>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</si>
  <si>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</si>
  <si>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</si>
  <si>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</si>
  <si>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</si>
  <si>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</si>
  <si>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</si>
  <si>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</si>
  <si>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</si>
  <si>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</si>
  <si>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</si>
  <si>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</si>
  <si>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</si>
  <si>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</si>
  <si>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</si>
  <si>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</si>
  <si>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</si>
  <si>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</si>
  <si>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</si>
  <si>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</si>
  <si>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</si>
  <si>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</si>
  <si>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</si>
  <si>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</si>
  <si>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</si>
  <si>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</si>
  <si>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</si>
  <si>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</si>
  <si>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</si>
  <si>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</si>
  <si>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</si>
  <si>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</si>
  <si>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</si>
  <si>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</si>
  <si>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</si>
  <si>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</si>
  <si>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</si>
  <si>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</si>
  <si>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</si>
  <si>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</si>
  <si>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</si>
  <si>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</si>
  <si>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</si>
  <si>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</si>
  <si>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</si>
  <si>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</si>
  <si>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</si>
  <si>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</si>
  <si>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</si>
  <si>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</si>
  <si>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</si>
  <si>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</si>
  <si>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</si>
  <si>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</si>
  <si>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</si>
  <si>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</si>
  <si>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</si>
  <si>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</si>
  <si>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</si>
  <si>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</si>
  <si>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</si>
  <si>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</si>
  <si>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</si>
  <si>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</si>
  <si>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</si>
  <si>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</si>
  <si>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</si>
  <si>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</si>
  <si>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</si>
  <si>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</si>
  <si>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</si>
  <si>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</si>
  <si>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</si>
  <si>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</si>
  <si>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</si>
  <si>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</si>
  <si>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</si>
  <si>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</si>
  <si>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</si>
  <si>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</si>
  <si>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</si>
  <si>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</si>
  <si>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</si>
  <si>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</si>
  <si>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</si>
  <si>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</si>
  <si>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</si>
  <si>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</si>
  <si>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</si>
  <si>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</si>
  <si>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</si>
  <si>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</si>
  <si>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</si>
  <si>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</si>
  <si>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</si>
  <si>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</si>
  <si>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</si>
  <si>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</si>
  <si>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</si>
  <si>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</si>
  <si>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</si>
  <si>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</si>
  <si>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</si>
  <si>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</si>
  <si>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</si>
  <si>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</si>
  <si>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</si>
  <si>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</si>
  <si>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</si>
  <si>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</si>
  <si>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</si>
  <si>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</si>
  <si>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</si>
  <si>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</si>
  <si>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</si>
  <si>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</si>
  <si>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</si>
  <si>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</si>
  <si>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</si>
  <si>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</si>
  <si>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</si>
  <si>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</si>
  <si>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</si>
  <si>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</si>
  <si>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</si>
  <si>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</si>
  <si>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</si>
  <si>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</si>
  <si>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</si>
  <si>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</si>
  <si>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</si>
  <si>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</si>
  <si>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</si>
  <si>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</si>
  <si>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</si>
  <si>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</si>
  <si>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</si>
  <si>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</si>
  <si>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</si>
  <si>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</si>
  <si>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</si>
  <si>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</si>
  <si>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</si>
  <si>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</si>
  <si>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</si>
  <si>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</si>
  <si>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</si>
  <si>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</si>
  <si>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</si>
  <si>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</si>
  <si>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</si>
  <si>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</si>
  <si>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</si>
  <si>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</si>
  <si>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</si>
  <si>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</si>
  <si>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</si>
  <si>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</si>
  <si>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</si>
  <si>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</si>
  <si>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</si>
  <si>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</si>
  <si>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</si>
  <si>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</si>
  <si>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</si>
  <si>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</si>
  <si>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</si>
  <si>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</si>
  <si>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</si>
  <si>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</si>
  <si>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</si>
  <si>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</si>
  <si>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</si>
  <si>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</si>
  <si>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</si>
  <si>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</si>
  <si>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</si>
  <si>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</si>
  <si>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</si>
  <si>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</si>
  <si>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</si>
  <si>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</si>
  <si>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</si>
  <si>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</si>
  <si>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</si>
  <si>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</si>
  <si>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</si>
  <si>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</si>
  <si>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</si>
  <si>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</si>
  <si>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</si>
  <si>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</si>
  <si>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</si>
  <si>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</si>
  <si>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</si>
  <si>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</si>
  <si>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</si>
  <si>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</si>
  <si>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</si>
  <si>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</si>
  <si>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</si>
  <si>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</si>
  <si>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</si>
  <si>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</si>
  <si>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</si>
  <si>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</si>
  <si>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</si>
  <si>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</si>
  <si>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</si>
  <si>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</si>
  <si>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</si>
  <si>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</si>
  <si>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</si>
  <si>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</si>
  <si>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</si>
  <si>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</si>
  <si>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</si>
  <si>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</si>
  <si>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</si>
  <si>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</si>
  <si>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</si>
  <si>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</si>
  <si>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</si>
  <si>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</si>
  <si>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</si>
  <si>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</si>
  <si>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</si>
  <si>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</si>
  <si>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</si>
  <si>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</si>
  <si>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</si>
  <si>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</si>
  <si>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</si>
  <si>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</si>
  <si>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</si>
  <si>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</si>
  <si>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</si>
  <si>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</si>
  <si>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</si>
  <si>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</si>
  <si>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</si>
  <si>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</si>
  <si>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</si>
  <si>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</si>
  <si>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</si>
  <si>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</si>
  <si>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</si>
  <si>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</si>
  <si>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</si>
  <si>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</si>
  <si>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</si>
  <si>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</si>
  <si>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</si>
  <si>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</si>
  <si>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</si>
  <si>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</si>
  <si>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</si>
  <si>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</si>
  <si>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</si>
  <si>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</si>
  <si>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</si>
  <si>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</si>
  <si>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</si>
  <si>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</si>
  <si>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</si>
  <si>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</si>
  <si>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</si>
  <si>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</si>
  <si>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</si>
  <si>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</si>
  <si>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</si>
  <si>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</si>
  <si>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</si>
  <si>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</si>
  <si>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</si>
  <si>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</si>
  <si>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</si>
  <si>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</si>
  <si>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</si>
  <si>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</si>
  <si>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</si>
  <si>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</si>
  <si>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</si>
  <si>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</si>
  <si>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</si>
  <si>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</si>
  <si>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</si>
  <si>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</si>
  <si>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</si>
  <si>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</si>
  <si>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</si>
  <si>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</si>
  <si>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</si>
  <si>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</si>
  <si>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</si>
  <si>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</si>
  <si>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</si>
  <si>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</si>
  <si>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</si>
  <si>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</si>
  <si>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</si>
  <si>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</si>
  <si>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</si>
  <si>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</si>
  <si>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</si>
  <si>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</si>
  <si>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</si>
  <si>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</si>
  <si>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</si>
  <si>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</si>
  <si>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</si>
  <si>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</si>
  <si>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</si>
  <si>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</si>
  <si>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</si>
  <si>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</si>
  <si>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</si>
  <si>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</si>
  <si>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</si>
  <si>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</si>
  <si>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</si>
  <si>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</si>
  <si>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</si>
  <si>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</si>
  <si>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</si>
  <si>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</si>
  <si>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</si>
  <si>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</si>
  <si>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</si>
  <si>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</si>
  <si>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</si>
  <si>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</si>
  <si>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</si>
  <si>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</si>
  <si>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</si>
  <si>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</si>
  <si>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</si>
  <si>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</si>
  <si>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</si>
  <si>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</si>
  <si>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</si>
  <si>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</si>
  <si>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</si>
  <si>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</si>
  <si>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</si>
  <si>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</si>
  <si>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</si>
  <si>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</si>
  <si>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</si>
  <si>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</si>
  <si>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</si>
  <si>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</si>
  <si>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</si>
  <si>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</si>
  <si>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</si>
  <si>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</si>
  <si>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</si>
  <si>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</si>
  <si>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</si>
  <si>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</si>
  <si>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</si>
  <si>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</si>
  <si>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</si>
  <si>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</si>
  <si>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</si>
  <si>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</si>
  <si>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</si>
  <si>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</si>
  <si>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</si>
  <si>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</si>
  <si>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</si>
  <si>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</si>
  <si>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</si>
  <si>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</si>
  <si>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</si>
  <si>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</si>
  <si>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</si>
  <si>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</si>
  <si>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</si>
  <si>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</si>
  <si>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</si>
  <si>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</si>
  <si>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</si>
  <si>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</si>
  <si>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</si>
  <si>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</si>
  <si>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</si>
  <si>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</si>
  <si>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</si>
  <si>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</si>
  <si>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</si>
  <si>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</si>
  <si>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</si>
  <si>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</si>
  <si>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</si>
  <si>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</si>
  <si>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</si>
  <si>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</si>
  <si>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</si>
  <si>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</si>
  <si>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</si>
  <si>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</si>
  <si>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</si>
  <si>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</si>
  <si>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</si>
  <si>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</si>
  <si>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</si>
  <si>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</si>
  <si>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</si>
  <si>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</si>
  <si>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</si>
  <si>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</si>
  <si>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</si>
  <si>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</si>
  <si>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</si>
  <si>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</si>
  <si>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</si>
  <si>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</si>
  <si>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</si>
  <si>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</si>
  <si>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</si>
  <si>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</si>
  <si>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</si>
  <si>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</si>
  <si>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</si>
  <si>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</si>
  <si>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</si>
  <si>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</si>
  <si>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</si>
  <si>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</si>
  <si>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</si>
  <si>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</si>
  <si>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</si>
  <si>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</si>
  <si>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</si>
  <si>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</si>
  <si>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</si>
  <si>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</si>
  <si>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</si>
  <si>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</si>
  <si>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</si>
  <si>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</si>
  <si>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</si>
  <si>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</si>
  <si>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</si>
  <si>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</si>
  <si>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</si>
  <si>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</si>
  <si>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</si>
  <si>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</si>
  <si>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</si>
  <si>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</si>
  <si>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</si>
  <si>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</si>
  <si>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</si>
  <si>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</si>
  <si>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</si>
  <si>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</si>
  <si>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</si>
  <si>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</si>
  <si>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</si>
  <si>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</si>
  <si>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</si>
  <si>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</si>
  <si>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</si>
  <si>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</si>
  <si>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</si>
  <si>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</si>
  <si>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</si>
  <si>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</si>
  <si>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</si>
  <si>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</si>
  <si>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</si>
  <si>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</si>
  <si>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</si>
  <si>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</si>
  <si>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</si>
  <si>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</si>
  <si>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</si>
  <si>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</si>
  <si>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</si>
  <si>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</si>
  <si>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</si>
  <si>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</si>
  <si>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</si>
  <si>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</si>
  <si>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</si>
  <si>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</si>
  <si>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</si>
  <si>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</si>
  <si>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</si>
  <si>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</si>
  <si>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</si>
  <si>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</si>
  <si>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</si>
  <si>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</si>
  <si>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</si>
  <si>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</si>
  <si>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</si>
  <si>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</si>
  <si>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</si>
  <si>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</si>
  <si>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</si>
  <si>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</si>
  <si>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</si>
  <si>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</si>
  <si>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</si>
  <si>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</si>
  <si>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</si>
  <si>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</si>
  <si>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</si>
  <si>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</si>
  <si>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</si>
  <si>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</si>
  <si>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</si>
  <si>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</si>
  <si>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</si>
  <si>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</si>
  <si>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</si>
  <si>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</si>
  <si>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</si>
  <si>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</si>
  <si>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</si>
  <si>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</si>
  <si>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</si>
  <si>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</si>
  <si>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</si>
  <si>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</si>
  <si>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</si>
  <si>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</si>
  <si>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</si>
  <si>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</si>
  <si>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</si>
  <si>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</si>
  <si>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</si>
  <si>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</si>
  <si>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</si>
  <si>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</si>
  <si>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</si>
  <si>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</si>
  <si>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</si>
  <si>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</si>
  <si>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</si>
  <si>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</si>
  <si>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</si>
  <si>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</si>
  <si>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</si>
  <si>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</si>
  <si>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</si>
  <si>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</si>
  <si>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</si>
  <si>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</si>
  <si>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</si>
  <si>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</si>
  <si>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</si>
  <si>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</si>
  <si>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</si>
  <si>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</si>
  <si>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</si>
  <si>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</si>
  <si>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</si>
  <si>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</si>
  <si>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</si>
  <si>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</si>
  <si>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</si>
  <si>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</si>
  <si>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</si>
  <si>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</si>
  <si>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</si>
  <si>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</si>
  <si>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</si>
  <si>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</si>
  <si>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</si>
  <si>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</si>
  <si>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</si>
  <si>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</si>
  <si>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</si>
  <si>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</si>
  <si>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</si>
  <si>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</si>
  <si>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</si>
  <si>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</si>
  <si>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</si>
  <si>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</si>
  <si>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</si>
  <si>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</si>
  <si>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</si>
  <si>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</si>
  <si>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</si>
  <si>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</si>
  <si>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</si>
  <si>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</si>
  <si>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</si>
  <si>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</si>
  <si>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</si>
  <si>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</si>
  <si>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</si>
  <si>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</si>
  <si>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</si>
  <si>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</si>
  <si>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</si>
  <si>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</si>
  <si>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</si>
  <si>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</si>
  <si>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</si>
  <si>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</si>
  <si>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</si>
  <si>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</si>
  <si>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</si>
  <si>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</si>
  <si>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</si>
  <si>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</si>
  <si>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</si>
  <si>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</si>
  <si>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</si>
  <si>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</si>
  <si>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</si>
  <si>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</si>
  <si>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</si>
  <si>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</si>
  <si>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</si>
  <si>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</si>
  <si>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</si>
  <si>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</si>
  <si>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</si>
  <si>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</si>
  <si>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</si>
  <si>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</si>
  <si>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</si>
  <si>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</si>
  <si>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</si>
  <si>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</si>
  <si>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</si>
  <si>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</si>
  <si>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</si>
  <si>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</si>
  <si>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</si>
  <si>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</si>
  <si>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</si>
  <si>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</si>
  <si>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</si>
  <si>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</si>
  <si>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</si>
  <si>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</si>
  <si>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</si>
  <si>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</si>
  <si>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</si>
  <si>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</si>
  <si>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</si>
  <si>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</si>
  <si>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</si>
  <si>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</si>
  <si>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</si>
  <si>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</si>
  <si>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</si>
  <si>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</si>
  <si>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</si>
  <si>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</si>
  <si>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</si>
  <si>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</si>
  <si>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</si>
  <si>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</si>
  <si>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</si>
  <si>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</si>
  <si>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</si>
  <si>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</si>
  <si>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</si>
  <si>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</si>
  <si>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</si>
  <si>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</si>
  <si>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</si>
  <si>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</si>
  <si>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</si>
  <si>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</si>
  <si>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</si>
  <si>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</si>
  <si>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</si>
  <si>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</si>
  <si>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</si>
  <si>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</si>
  <si>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</si>
  <si>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</si>
  <si>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</si>
  <si>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</si>
  <si>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</si>
  <si>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</si>
  <si>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</si>
  <si>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</si>
  <si>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</si>
  <si>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</si>
  <si>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</si>
  <si>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</si>
  <si>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</si>
  <si>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</si>
  <si>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</si>
  <si>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</si>
  <si>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</si>
  <si>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</si>
  <si>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</si>
  <si>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</si>
  <si>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Distribution  of Exchange Gain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</si>
  <si>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</si>
  <si>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</si>
  <si>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</si>
  <si>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</si>
  <si>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</si>
  <si>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</si>
  <si>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</si>
  <si>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</si>
  <si>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</si>
  <si>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</si>
  <si>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</si>
  <si>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</si>
  <si>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</si>
  <si>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</si>
  <si>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</si>
  <si>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</si>
  <si>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</si>
  <si>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</si>
  <si>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Cost of Collections - FIRS</t>
  </si>
  <si>
    <t>Cost of Collection - DPR</t>
  </si>
  <si>
    <t>₦</t>
  </si>
  <si>
    <t>Summary of Gross Revenue Allocation by Federation Account Allocation Committee for the Month of September, 2019 Shared in October, 2019</t>
  </si>
  <si>
    <t>Distribution of Revenue Allocation to FGN by Federation Account Allocation Committee for the Month of September, 2019 Shared in October, 2019</t>
  </si>
  <si>
    <t>Refund- FIRS</t>
  </si>
  <si>
    <t>Refund- NCS</t>
  </si>
  <si>
    <t>Distribution of Revenue Allocation to State Governments by Federation Account Allocation Committee for the month of September,2019 Shared in October, 2019</t>
  </si>
  <si>
    <t>15=6+11+12</t>
  </si>
  <si>
    <t>Net VAT Allocation</t>
  </si>
  <si>
    <t>Office of the Accountant-General of the Federation</t>
  </si>
  <si>
    <t>Federal Ministry of Finance, Abuja.</t>
  </si>
  <si>
    <t>7(3+4+5+6)</t>
  </si>
  <si>
    <t>Exchange Gain Allocation</t>
  </si>
  <si>
    <t>FCT, ABUJA</t>
  </si>
  <si>
    <t>Total LGCs</t>
  </si>
  <si>
    <t>Summary of Distribution of Revenue Allocation to Local Government Councils by Federation Account Allocation Committee for the month of September, 2019 Shared in October 2019</t>
  </si>
  <si>
    <t>Distribution of Revenue Allocation to Local Government Councils by Federation Account Allocation Committee for the Month of September, 2019 Shared in October, 2019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</si>
  <si>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 Salary Bailout,</t>
    </r>
  </si>
  <si>
    <t>16=10+11+14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</si>
</sst>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\N#,##0.00;&quot;-N&quot;#,##0.00"/>
    <numFmt numFmtId="166" formatCode="_(* #,##0_);_(* \(#,##0\);_(* &quot;-&quot;??_);_(@_)"/>
  </numFmts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u/>
      <sz val="20"/>
      <name val="Arial"/>
      <family val="2"/>
    </font>
    <font>
      <b/>
      <sz val="11"/>
      <name val="Arial"/>
      <family val="2"/>
    </font>
    <font>
      <sz val="14"/>
      <color indexed="8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b/>
      <sz val="2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u/>
      <sz val="13"/>
      <name val="Times New Roman"/>
      <family val="1"/>
    </font>
    <font>
      <b/>
      <u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b/>
      <sz val="13"/>
      <name val="Times New Roman"/>
      <family val="1"/>
    </font>
    <font>
      <sz val="11"/>
      <name val="Arial"/>
      <family val="2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15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0" fontId="0" fillId="0" borderId="1" xfId="0" applyNumberFormat="1" applyBorder="1"/>
    <xf numFmtId="43" fontId="2" fillId="0" borderId="1" xfId="0" applyNumberFormat="1" applyFont="1" applyBorder="1"/>
    <xf numFmtId="43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43" fontId="2" fillId="0" borderId="3" xfId="1" applyFont="1" applyBorder="1"/>
    <xf numFmtId="43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43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6" fillId="0" borderId="0" xfId="0" applyFont="1" applyAlignment="1"/>
    <xf numFmtId="0" fontId="0" fillId="0" borderId="0" xfId="0" applyAlignment="1"/>
    <xf numFmtId="0" fontId="15" fillId="0" borderId="0" xfId="0" applyFont="1" applyBorder="1" applyAlignment="1"/>
    <xf numFmtId="43" fontId="17" fillId="0" borderId="1" xfId="1" applyFont="1" applyFill="1" applyBorder="1" applyAlignment="1">
      <alignment horizontal="right" wrapText="1"/>
    </xf>
    <xf numFmtId="43" fontId="19" fillId="0" borderId="1" xfId="1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3" fontId="17" fillId="0" borderId="0" xfId="1" applyFont="1" applyFill="1" applyBorder="1" applyAlignment="1">
      <alignment horizontal="right" wrapText="1"/>
    </xf>
    <xf numFmtId="43" fontId="19" fillId="0" borderId="0" xfId="1" applyFont="1" applyFill="1" applyBorder="1" applyAlignment="1">
      <alignment horizontal="right" wrapText="1"/>
    </xf>
    <xf numFmtId="0" fontId="21" fillId="0" borderId="0" xfId="0" applyFont="1"/>
    <xf numFmtId="0" fontId="22" fillId="0" borderId="0" xfId="0" applyFont="1" applyAlignment="1">
      <alignment horizontal="right"/>
    </xf>
    <xf numFmtId="0" fontId="21" fillId="0" borderId="0" xfId="0" applyFont="1" applyAlignment="1"/>
    <xf numFmtId="0" fontId="24" fillId="0" borderId="0" xfId="0" applyFont="1" applyAlignment="1"/>
    <xf numFmtId="0" fontId="22" fillId="0" borderId="9" xfId="0" applyFont="1" applyBorder="1" applyAlignment="1">
      <alignment horizontal="center"/>
    </xf>
    <xf numFmtId="0" fontId="22" fillId="0" borderId="9" xfId="0" applyFont="1" applyBorder="1" applyAlignment="1"/>
    <xf numFmtId="0" fontId="22" fillId="0" borderId="0" xfId="0" applyFont="1" applyBorder="1" applyAlignment="1"/>
    <xf numFmtId="0" fontId="21" fillId="0" borderId="0" xfId="0" applyFont="1" applyBorder="1"/>
    <xf numFmtId="0" fontId="22" fillId="0" borderId="3" xfId="0" applyFont="1" applyBorder="1" applyAlignment="1">
      <alignment vertical="center"/>
    </xf>
    <xf numFmtId="0" fontId="22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5" xfId="0" quotePrefix="1" applyFont="1" applyBorder="1" applyAlignment="1">
      <alignment horizontal="center"/>
    </xf>
    <xf numFmtId="0" fontId="22" fillId="0" borderId="1" xfId="0" quotePrefix="1" applyFont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0" fontId="25" fillId="0" borderId="1" xfId="0" applyFont="1" applyBorder="1"/>
    <xf numFmtId="43" fontId="22" fillId="0" borderId="0" xfId="1" applyFont="1" applyBorder="1" applyAlignment="1"/>
    <xf numFmtId="43" fontId="22" fillId="0" borderId="0" xfId="1" applyFont="1" applyBorder="1" applyAlignment="1">
      <alignment horizontal="center"/>
    </xf>
    <xf numFmtId="0" fontId="25" fillId="0" borderId="1" xfId="0" applyFont="1" applyBorder="1" applyAlignment="1">
      <alignment wrapText="1"/>
    </xf>
    <xf numFmtId="0" fontId="26" fillId="0" borderId="0" xfId="0" applyFont="1"/>
    <xf numFmtId="164" fontId="26" fillId="0" borderId="0" xfId="0" applyNumberFormat="1" applyFont="1" applyAlignment="1">
      <alignment horizontal="right"/>
    </xf>
    <xf numFmtId="165" fontId="14" fillId="0" borderId="10" xfId="2" applyNumberFormat="1" applyFont="1" applyFill="1" applyBorder="1" applyAlignment="1">
      <alignment horizontal="right" wrapText="1"/>
    </xf>
    <xf numFmtId="43" fontId="22" fillId="0" borderId="0" xfId="1" applyFont="1" applyAlignment="1">
      <alignment horizontal="center"/>
    </xf>
    <xf numFmtId="164" fontId="22" fillId="0" borderId="0" xfId="0" applyNumberFormat="1" applyFont="1" applyAlignment="1">
      <alignment horizontal="right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8" fillId="0" borderId="0" xfId="0" applyFont="1" applyFill="1" applyBorder="1" applyAlignment="1">
      <alignment horizontal="center" wrapText="1"/>
    </xf>
    <xf numFmtId="0" fontId="21" fillId="0" borderId="1" xfId="0" applyFont="1" applyBorder="1"/>
    <xf numFmtId="0" fontId="25" fillId="0" borderId="5" xfId="0" quotePrefix="1" applyFont="1" applyBorder="1" applyAlignment="1">
      <alignment horizontal="center"/>
    </xf>
    <xf numFmtId="0" fontId="27" fillId="0" borderId="0" xfId="0" quotePrefix="1" applyFont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/>
    <xf numFmtId="43" fontId="18" fillId="0" borderId="6" xfId="1" applyFont="1" applyBorder="1"/>
    <xf numFmtId="43" fontId="18" fillId="0" borderId="1" xfId="1" applyFont="1" applyBorder="1"/>
    <xf numFmtId="43" fontId="21" fillId="0" borderId="0" xfId="0" applyNumberFormat="1" applyFont="1" applyBorder="1"/>
    <xf numFmtId="0" fontId="25" fillId="0" borderId="5" xfId="0" applyFont="1" applyBorder="1" applyAlignment="1"/>
    <xf numFmtId="43" fontId="25" fillId="0" borderId="0" xfId="1" applyFont="1" applyBorder="1"/>
    <xf numFmtId="43" fontId="21" fillId="0" borderId="0" xfId="0" applyNumberFormat="1" applyFont="1"/>
    <xf numFmtId="43" fontId="21" fillId="0" borderId="0" xfId="0" applyNumberFormat="1" applyFont="1" applyFill="1"/>
    <xf numFmtId="0" fontId="21" fillId="0" borderId="0" xfId="0" applyFont="1" applyFill="1"/>
    <xf numFmtId="164" fontId="21" fillId="0" borderId="0" xfId="0" applyNumberFormat="1" applyFont="1" applyBorder="1"/>
    <xf numFmtId="0" fontId="29" fillId="0" borderId="0" xfId="0" applyFont="1" applyFill="1" applyBorder="1"/>
    <xf numFmtId="0" fontId="27" fillId="0" borderId="0" xfId="0" applyFont="1"/>
    <xf numFmtId="43" fontId="26" fillId="0" borderId="1" xfId="1" applyFont="1" applyFill="1" applyBorder="1" applyAlignment="1"/>
    <xf numFmtId="43" fontId="34" fillId="0" borderId="11" xfId="1" applyFont="1" applyBorder="1"/>
    <xf numFmtId="43" fontId="32" fillId="0" borderId="1" xfId="1" applyFont="1" applyBorder="1"/>
    <xf numFmtId="43" fontId="33" fillId="0" borderId="1" xfId="1" applyFont="1" applyFill="1" applyBorder="1" applyAlignment="1">
      <alignment horizontal="right" wrapText="1"/>
    </xf>
    <xf numFmtId="0" fontId="25" fillId="0" borderId="1" xfId="0" quotePrefix="1" applyFont="1" applyBorder="1" applyAlignment="1">
      <alignment horizontal="center"/>
    </xf>
    <xf numFmtId="0" fontId="25" fillId="0" borderId="5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25" fillId="0" borderId="7" xfId="0" applyFont="1" applyFill="1" applyBorder="1" applyAlignment="1">
      <alignment horizontal="center" wrapText="1"/>
    </xf>
    <xf numFmtId="43" fontId="16" fillId="0" borderId="1" xfId="0" applyNumberFormat="1" applyFont="1" applyBorder="1"/>
    <xf numFmtId="43" fontId="35" fillId="0" borderId="1" xfId="1" applyFont="1" applyBorder="1"/>
    <xf numFmtId="166" fontId="39" fillId="0" borderId="1" xfId="1" applyNumberFormat="1" applyFont="1" applyBorder="1" applyAlignment="1">
      <alignment horizontal="left"/>
    </xf>
    <xf numFmtId="166" fontId="39" fillId="0" borderId="1" xfId="1" applyNumberFormat="1" applyFont="1" applyBorder="1" applyAlignment="1">
      <alignment horizontal="left" vertical="top"/>
    </xf>
    <xf numFmtId="43" fontId="39" fillId="0" borderId="1" xfId="1" applyFont="1" applyBorder="1" applyAlignment="1">
      <alignment horizontal="left" vertical="top"/>
    </xf>
    <xf numFmtId="43" fontId="39" fillId="0" borderId="1" xfId="1" applyFont="1" applyBorder="1" applyAlignment="1">
      <alignment horizontal="center"/>
    </xf>
    <xf numFmtId="43" fontId="40" fillId="0" borderId="1" xfId="1" applyFont="1" applyBorder="1"/>
    <xf numFmtId="43" fontId="40" fillId="0" borderId="1" xfId="1" applyFont="1" applyBorder="1" applyAlignment="1">
      <alignment wrapText="1"/>
    </xf>
    <xf numFmtId="43" fontId="40" fillId="0" borderId="1" xfId="1" applyFont="1" applyBorder="1" applyAlignment="1">
      <alignment horizontal="center" wrapText="1"/>
    </xf>
    <xf numFmtId="43" fontId="40" fillId="0" borderId="1" xfId="1" applyFont="1" applyBorder="1" applyAlignment="1">
      <alignment horizontal="center"/>
    </xf>
    <xf numFmtId="0" fontId="40" fillId="0" borderId="1" xfId="0" applyFont="1" applyBorder="1" applyAlignment="1">
      <alignment horizontal="center" wrapText="1"/>
    </xf>
    <xf numFmtId="43" fontId="26" fillId="0" borderId="1" xfId="1" applyFont="1" applyBorder="1"/>
    <xf numFmtId="166" fontId="26" fillId="0" borderId="1" xfId="1" applyNumberFormat="1" applyFont="1" applyBorder="1" applyAlignment="1">
      <alignment horizontal="left"/>
    </xf>
    <xf numFmtId="166" fontId="26" fillId="0" borderId="1" xfId="1" applyNumberFormat="1" applyFont="1" applyBorder="1"/>
    <xf numFmtId="43" fontId="39" fillId="0" borderId="1" xfId="1" applyFont="1" applyBorder="1"/>
    <xf numFmtId="43" fontId="22" fillId="0" borderId="1" xfId="1" applyFont="1" applyBorder="1"/>
    <xf numFmtId="0" fontId="31" fillId="0" borderId="0" xfId="0" applyFont="1" applyAlignment="1"/>
    <xf numFmtId="164" fontId="21" fillId="0" borderId="0" xfId="0" applyNumberFormat="1" applyFont="1"/>
    <xf numFmtId="0" fontId="3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Border="1" applyAlignment="1">
      <alignment horizontal="left" wrapText="1"/>
    </xf>
    <xf numFmtId="0" fontId="23" fillId="0" borderId="0" xfId="0" applyFont="1" applyAlignment="1">
      <alignment horizontal="left"/>
    </xf>
    <xf numFmtId="0" fontId="30" fillId="0" borderId="0" xfId="0" applyFont="1" applyAlignment="1">
      <alignment horizontal="left" wrapText="1"/>
    </xf>
    <xf numFmtId="0" fontId="30" fillId="0" borderId="0" xfId="0" applyFont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36" fillId="0" borderId="9" xfId="0" applyFont="1" applyBorder="1" applyAlignment="1">
      <alignment horizontal="center"/>
    </xf>
    <xf numFmtId="43" fontId="37" fillId="0" borderId="5" xfId="1" applyFont="1" applyBorder="1" applyAlignment="1">
      <alignment horizontal="center"/>
    </xf>
    <xf numFmtId="43" fontId="37" fillId="0" borderId="8" xfId="1" applyFont="1" applyBorder="1" applyAlignment="1">
      <alignment horizontal="center"/>
    </xf>
    <xf numFmtId="43" fontId="37" fillId="0" borderId="2" xfId="1" applyFont="1" applyBorder="1" applyAlignment="1">
      <alignment horizontal="center"/>
    </xf>
    <xf numFmtId="0" fontId="38" fillId="0" borderId="1" xfId="0" applyFont="1" applyBorder="1" applyAlignment="1">
      <alignment horizontal="center" wrapText="1"/>
    </xf>
    <xf numFmtId="166" fontId="26" fillId="0" borderId="1" xfId="1" applyNumberFormat="1" applyFont="1" applyBorder="1" applyAlignment="1">
      <alignment horizontal="center"/>
    </xf>
    <xf numFmtId="43" fontId="39" fillId="0" borderId="5" xfId="1" applyFont="1" applyBorder="1" applyAlignment="1">
      <alignment horizontal="left"/>
    </xf>
    <xf numFmtId="43" fontId="39" fillId="0" borderId="8" xfId="1" applyFont="1" applyBorder="1" applyAlignment="1">
      <alignment horizontal="left"/>
    </xf>
    <xf numFmtId="43" fontId="39" fillId="0" borderId="2" xfId="1" applyFont="1" applyBorder="1" applyAlignment="1">
      <alignment horizontal="left"/>
    </xf>
  </cellXfs>
  <cellStyles count="3">
    <cellStyle name="Comma" xfId="1" builtinId="3"/>
    <cellStyle name="Normal" xfId="0" builtinId="0"/>
    <cellStyle name="Normal_FG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75" x14ac:dyDescent="0.2"/>
  <cols>
    <col min="2" max="2" width="23" bestFit="1" customWidth="1"/>
    <col min="6" max="6" width="24.5703125" customWidth="1"/>
  </cols>
  <sheetData>
    <row r="1" spans="1:8" ht="23.1" customHeight="1" x14ac:dyDescent="0.2">
      <c r="B1">
        <f ca="1">MONTH(NOW())</f>
        <v>11</v>
      </c>
      <c r="C1">
        <f ca="1">YEAR(NOW())</f>
        <v>2019</v>
      </c>
    </row>
    <row r="2" spans="1:8" ht="23.1" customHeight="1" x14ac:dyDescent="0.2"/>
    <row r="3" spans="1:8" ht="23.1" customHeight="1" x14ac:dyDescent="0.2">
      <c r="B3" t="s">
        <v>796</v>
      </c>
      <c r="F3" t="s">
        <v>797</v>
      </c>
    </row>
    <row r="4" spans="1:8" ht="23.1" customHeight="1" x14ac:dyDescent="0.2">
      <c r="B4" t="s">
        <v>793</v>
      </c>
      <c r="C4" t="s">
        <v>794</v>
      </c>
      <c r="D4" t="s">
        <v>795</v>
      </c>
      <c r="F4" t="s">
        <v>793</v>
      </c>
      <c r="G4" t="s">
        <v>794</v>
      </c>
      <c r="H4" t="s">
        <v>795</v>
      </c>
    </row>
    <row r="5" spans="1:8" ht="23.1" customHeight="1" x14ac:dyDescent="0.2">
      <c r="B5" s="34" t="e">
        <f>IF(G5=1,F5-1,F5)</f>
        <v>#REF!</v>
      </c>
      <c r="C5" s="34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35">
      <c r="B6" s="36" t="e">
        <f>LOOKUP(C5,A8:B19)</f>
        <v>#REF!</v>
      </c>
      <c r="F6" s="36" t="e">
        <f>IF(G5=1,LOOKUP(G5,E8:F19),LOOKUP(G5,A8:B19))</f>
        <v>#REF!</v>
      </c>
    </row>
    <row r="8" spans="1:8" x14ac:dyDescent="0.2">
      <c r="A8">
        <v>1</v>
      </c>
      <c r="B8" s="37" t="e">
        <f>D8&amp;"-"&amp;RIGHT(B$5,2)</f>
        <v>#REF!</v>
      </c>
      <c r="D8" s="35" t="s">
        <v>806</v>
      </c>
      <c r="E8">
        <v>1</v>
      </c>
      <c r="F8" s="37" t="e">
        <f>D8&amp;"-"&amp;RIGHT(F$5,2)</f>
        <v>#REF!</v>
      </c>
    </row>
    <row r="9" spans="1:8" x14ac:dyDescent="0.2">
      <c r="A9">
        <v>2</v>
      </c>
      <c r="B9" s="37" t="e">
        <f t="shared" ref="B9:B19" si="0">D9&amp;"-"&amp;RIGHT(B$5,2)</f>
        <v>#REF!</v>
      </c>
      <c r="D9" s="35" t="s">
        <v>807</v>
      </c>
      <c r="E9">
        <v>2</v>
      </c>
      <c r="F9" s="37" t="e">
        <f t="shared" ref="F9:F19" si="1">D9&amp;"-"&amp;RIGHT(F$5,2)</f>
        <v>#REF!</v>
      </c>
    </row>
    <row r="10" spans="1:8" x14ac:dyDescent="0.2">
      <c r="A10">
        <v>3</v>
      </c>
      <c r="B10" s="37" t="e">
        <f t="shared" si="0"/>
        <v>#REF!</v>
      </c>
      <c r="D10" s="35" t="s">
        <v>808</v>
      </c>
      <c r="E10">
        <v>3</v>
      </c>
      <c r="F10" s="37" t="e">
        <f t="shared" si="1"/>
        <v>#REF!</v>
      </c>
    </row>
    <row r="11" spans="1:8" x14ac:dyDescent="0.2">
      <c r="A11">
        <v>4</v>
      </c>
      <c r="B11" s="37" t="e">
        <f t="shared" si="0"/>
        <v>#REF!</v>
      </c>
      <c r="D11" s="35" t="s">
        <v>809</v>
      </c>
      <c r="E11">
        <v>4</v>
      </c>
      <c r="F11" s="37" t="e">
        <f t="shared" si="1"/>
        <v>#REF!</v>
      </c>
    </row>
    <row r="12" spans="1:8" x14ac:dyDescent="0.2">
      <c r="A12">
        <v>5</v>
      </c>
      <c r="B12" s="37" t="e">
        <f t="shared" si="0"/>
        <v>#REF!</v>
      </c>
      <c r="D12" s="35" t="s">
        <v>798</v>
      </c>
      <c r="E12">
        <v>5</v>
      </c>
      <c r="F12" s="37" t="e">
        <f t="shared" si="1"/>
        <v>#REF!</v>
      </c>
    </row>
    <row r="13" spans="1:8" x14ac:dyDescent="0.2">
      <c r="A13">
        <v>6</v>
      </c>
      <c r="B13" s="37" t="e">
        <f t="shared" si="0"/>
        <v>#REF!</v>
      </c>
      <c r="D13" s="35" t="s">
        <v>799</v>
      </c>
      <c r="E13">
        <v>6</v>
      </c>
      <c r="F13" s="37" t="e">
        <f t="shared" si="1"/>
        <v>#REF!</v>
      </c>
    </row>
    <row r="14" spans="1:8" x14ac:dyDescent="0.2">
      <c r="A14">
        <v>7</v>
      </c>
      <c r="B14" s="37" t="e">
        <f t="shared" si="0"/>
        <v>#REF!</v>
      </c>
      <c r="D14" s="35" t="s">
        <v>800</v>
      </c>
      <c r="E14">
        <v>7</v>
      </c>
      <c r="F14" s="37" t="e">
        <f t="shared" si="1"/>
        <v>#REF!</v>
      </c>
    </row>
    <row r="15" spans="1:8" x14ac:dyDescent="0.2">
      <c r="A15">
        <v>8</v>
      </c>
      <c r="B15" s="37" t="e">
        <f t="shared" si="0"/>
        <v>#REF!</v>
      </c>
      <c r="D15" s="35" t="s">
        <v>801</v>
      </c>
      <c r="E15">
        <v>8</v>
      </c>
      <c r="F15" s="37" t="e">
        <f t="shared" si="1"/>
        <v>#REF!</v>
      </c>
    </row>
    <row r="16" spans="1:8" x14ac:dyDescent="0.2">
      <c r="A16">
        <v>9</v>
      </c>
      <c r="B16" s="37" t="e">
        <f t="shared" si="0"/>
        <v>#REF!</v>
      </c>
      <c r="D16" s="35" t="s">
        <v>802</v>
      </c>
      <c r="E16">
        <v>9</v>
      </c>
      <c r="F16" s="37" t="e">
        <f t="shared" si="1"/>
        <v>#REF!</v>
      </c>
    </row>
    <row r="17" spans="1:6" x14ac:dyDescent="0.2">
      <c r="A17">
        <v>10</v>
      </c>
      <c r="B17" s="37" t="e">
        <f t="shared" si="0"/>
        <v>#REF!</v>
      </c>
      <c r="D17" s="35" t="s">
        <v>803</v>
      </c>
      <c r="E17">
        <v>10</v>
      </c>
      <c r="F17" s="37" t="e">
        <f t="shared" si="1"/>
        <v>#REF!</v>
      </c>
    </row>
    <row r="18" spans="1:6" x14ac:dyDescent="0.2">
      <c r="A18">
        <v>11</v>
      </c>
      <c r="B18" s="37" t="e">
        <f t="shared" si="0"/>
        <v>#REF!</v>
      </c>
      <c r="D18" s="35" t="s">
        <v>804</v>
      </c>
      <c r="E18">
        <v>11</v>
      </c>
      <c r="F18" s="37" t="e">
        <f t="shared" si="1"/>
        <v>#REF!</v>
      </c>
    </row>
    <row r="19" spans="1:6" x14ac:dyDescent="0.2">
      <c r="A19">
        <v>12</v>
      </c>
      <c r="B19" s="37" t="e">
        <f t="shared" si="0"/>
        <v>#REF!</v>
      </c>
      <c r="D19" s="35" t="s">
        <v>805</v>
      </c>
      <c r="E19">
        <v>12</v>
      </c>
      <c r="F19" s="37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9"/>
  <sheetViews>
    <sheetView tabSelected="1" zoomScale="98" zoomScaleNormal="98" workbookViewId="0">
      <selection sqref="A1:I1"/>
    </sheetView>
  </sheetViews>
  <sheetFormatPr defaultRowHeight="12.75" x14ac:dyDescent="0.2"/>
  <cols>
    <col min="1" max="1" width="6.28515625" customWidth="1"/>
    <col min="2" max="2" width="40.85546875" customWidth="1"/>
    <col min="3" max="3" width="28.28515625" customWidth="1"/>
    <col min="4" max="7" width="27.5703125" customWidth="1"/>
    <col min="8" max="8" width="28.85546875" customWidth="1"/>
    <col min="9" max="9" width="25.28515625" customWidth="1"/>
    <col min="10" max="10" width="23.42578125" bestFit="1" customWidth="1"/>
    <col min="12" max="13" width="9.140625" hidden="1" customWidth="1"/>
  </cols>
  <sheetData>
    <row r="1" spans="1:15" ht="25.5" x14ac:dyDescent="0.35">
      <c r="A1" s="118"/>
      <c r="B1" s="118"/>
      <c r="C1" s="118"/>
      <c r="D1" s="118"/>
      <c r="E1" s="118"/>
      <c r="F1" s="118"/>
      <c r="G1" s="118"/>
      <c r="H1" s="118"/>
      <c r="I1" s="118"/>
      <c r="J1" s="38"/>
      <c r="K1" s="38"/>
      <c r="N1" s="38"/>
      <c r="O1" s="38"/>
    </row>
    <row r="2" spans="1:15" ht="18.75" x14ac:dyDescent="0.3">
      <c r="A2" s="47"/>
      <c r="B2" s="47"/>
      <c r="C2" s="47"/>
      <c r="D2" s="48"/>
      <c r="E2" s="48"/>
      <c r="F2" s="48"/>
      <c r="G2" s="48"/>
      <c r="H2" s="49"/>
      <c r="I2" s="49"/>
      <c r="J2" s="39"/>
      <c r="K2" s="39"/>
      <c r="L2" s="39"/>
      <c r="M2" s="39"/>
      <c r="N2" s="39"/>
    </row>
    <row r="3" spans="1:15" ht="26.25" x14ac:dyDescent="0.4">
      <c r="A3" s="119" t="s">
        <v>899</v>
      </c>
      <c r="B3" s="119"/>
      <c r="C3" s="119"/>
      <c r="D3" s="119"/>
      <c r="E3" s="119"/>
      <c r="F3" s="119"/>
      <c r="G3" s="119"/>
      <c r="H3" s="50"/>
      <c r="I3" s="50"/>
      <c r="J3" s="40"/>
      <c r="K3" s="40"/>
      <c r="L3" s="40"/>
      <c r="M3" s="40"/>
      <c r="N3" s="40"/>
      <c r="O3" s="40"/>
    </row>
    <row r="4" spans="1:15" ht="18.75" x14ac:dyDescent="0.3">
      <c r="A4" s="47"/>
      <c r="B4" s="47"/>
      <c r="C4" s="51"/>
      <c r="D4" s="52"/>
      <c r="E4" s="52"/>
      <c r="F4" s="52"/>
      <c r="G4" s="53"/>
      <c r="H4" s="54"/>
      <c r="I4" s="54"/>
    </row>
    <row r="5" spans="1:15" ht="66" customHeight="1" x14ac:dyDescent="0.3">
      <c r="A5" s="55" t="s">
        <v>0</v>
      </c>
      <c r="B5" s="55" t="s">
        <v>13</v>
      </c>
      <c r="C5" s="56" t="s">
        <v>880</v>
      </c>
      <c r="D5" s="57" t="s">
        <v>22</v>
      </c>
      <c r="E5" s="58" t="s">
        <v>881</v>
      </c>
      <c r="F5" s="58" t="s">
        <v>882</v>
      </c>
      <c r="G5" s="59"/>
      <c r="H5" s="59"/>
      <c r="I5" s="47"/>
    </row>
    <row r="6" spans="1:15" ht="18.75" x14ac:dyDescent="0.3">
      <c r="A6" s="58"/>
      <c r="B6" s="58"/>
      <c r="C6" s="60" t="s">
        <v>898</v>
      </c>
      <c r="D6" s="60" t="s">
        <v>898</v>
      </c>
      <c r="E6" s="60" t="s">
        <v>898</v>
      </c>
      <c r="F6" s="61" t="s">
        <v>898</v>
      </c>
      <c r="G6" s="62"/>
      <c r="H6" s="62"/>
      <c r="I6" s="47"/>
    </row>
    <row r="7" spans="1:15" ht="18.75" x14ac:dyDescent="0.3">
      <c r="A7" s="63">
        <v>1</v>
      </c>
      <c r="B7" s="63" t="s">
        <v>883</v>
      </c>
      <c r="C7" s="41">
        <v>279984953294.94159</v>
      </c>
      <c r="D7" s="41">
        <v>441782631.26310003</v>
      </c>
      <c r="E7" s="41">
        <v>13373885921.056499</v>
      </c>
      <c r="F7" s="91">
        <f>C7+D7+E7</f>
        <v>293800621847.26123</v>
      </c>
      <c r="G7" s="45"/>
      <c r="H7" s="65"/>
      <c r="I7" s="47"/>
    </row>
    <row r="8" spans="1:15" ht="18.75" x14ac:dyDescent="0.3">
      <c r="A8" s="63">
        <v>2</v>
      </c>
      <c r="B8" s="63" t="s">
        <v>884</v>
      </c>
      <c r="C8" s="41">
        <v>142012109947.62421</v>
      </c>
      <c r="D8" s="41">
        <v>224078054.4296</v>
      </c>
      <c r="E8" s="41">
        <v>44579619736.860001</v>
      </c>
      <c r="F8" s="91">
        <f t="shared" ref="F8:F15" si="0">C8+D8+E8</f>
        <v>186815807738.91382</v>
      </c>
      <c r="G8" s="45"/>
      <c r="H8" s="65"/>
      <c r="I8" s="47"/>
    </row>
    <row r="9" spans="1:15" ht="18.75" x14ac:dyDescent="0.3">
      <c r="A9" s="63">
        <v>3</v>
      </c>
      <c r="B9" s="63" t="s">
        <v>885</v>
      </c>
      <c r="C9" s="41">
        <v>109485384166.2072</v>
      </c>
      <c r="D9" s="41">
        <v>172754787.47189999</v>
      </c>
      <c r="E9" s="41">
        <v>31205733815.7985</v>
      </c>
      <c r="F9" s="91">
        <f t="shared" si="0"/>
        <v>140863872769.4776</v>
      </c>
      <c r="G9" s="45"/>
      <c r="H9" s="65"/>
      <c r="I9" s="47"/>
    </row>
    <row r="10" spans="1:15" ht="18.75" x14ac:dyDescent="0.3">
      <c r="A10" s="63">
        <v>4</v>
      </c>
      <c r="B10" s="63" t="s">
        <v>886</v>
      </c>
      <c r="C10" s="41">
        <v>51416909624.199997</v>
      </c>
      <c r="D10" s="41">
        <v>115588888.4254</v>
      </c>
      <c r="E10" s="41">
        <v>0</v>
      </c>
      <c r="F10" s="91">
        <f t="shared" si="0"/>
        <v>51532498512.625397</v>
      </c>
      <c r="G10" s="45"/>
      <c r="H10" s="65"/>
      <c r="I10" s="47"/>
    </row>
    <row r="11" spans="1:15" ht="18.75" x14ac:dyDescent="0.3">
      <c r="A11" s="63">
        <v>5</v>
      </c>
      <c r="B11" s="63" t="s">
        <v>887</v>
      </c>
      <c r="C11" s="41">
        <v>5100442797.7299995</v>
      </c>
      <c r="D11" s="41">
        <v>0</v>
      </c>
      <c r="E11" s="41">
        <v>517256307.55000001</v>
      </c>
      <c r="F11" s="91">
        <f t="shared" si="0"/>
        <v>5617699105.2799997</v>
      </c>
      <c r="G11" s="45"/>
      <c r="H11" s="65"/>
      <c r="I11" s="47"/>
    </row>
    <row r="12" spans="1:15" ht="18.75" x14ac:dyDescent="0.3">
      <c r="A12" s="63">
        <v>6</v>
      </c>
      <c r="B12" s="66" t="s">
        <v>896</v>
      </c>
      <c r="C12" s="41">
        <v>4986945872.54</v>
      </c>
      <c r="D12" s="41">
        <v>0</v>
      </c>
      <c r="E12" s="41">
        <v>3197712003.8499999</v>
      </c>
      <c r="F12" s="91">
        <f t="shared" si="0"/>
        <v>8184657876.3899994</v>
      </c>
      <c r="G12" s="45"/>
      <c r="H12" s="65"/>
      <c r="I12" s="47"/>
    </row>
    <row r="13" spans="1:15" ht="18.75" x14ac:dyDescent="0.3">
      <c r="A13" s="63">
        <v>7</v>
      </c>
      <c r="B13" s="63" t="s">
        <v>897</v>
      </c>
      <c r="C13" s="41">
        <v>5709841943.0799999</v>
      </c>
      <c r="D13" s="41">
        <v>0</v>
      </c>
      <c r="E13" s="41">
        <v>0</v>
      </c>
      <c r="F13" s="91">
        <f t="shared" si="0"/>
        <v>5709841943.0799999</v>
      </c>
      <c r="G13" s="45"/>
      <c r="H13" s="65"/>
      <c r="I13" s="47"/>
    </row>
    <row r="14" spans="1:15" ht="18.75" x14ac:dyDescent="0.3">
      <c r="A14" s="63">
        <v>8</v>
      </c>
      <c r="B14" s="66" t="s">
        <v>901</v>
      </c>
      <c r="C14" s="41">
        <v>1000000000</v>
      </c>
      <c r="D14" s="41">
        <v>0</v>
      </c>
      <c r="E14" s="41">
        <v>0</v>
      </c>
      <c r="F14" s="91">
        <f t="shared" si="0"/>
        <v>1000000000</v>
      </c>
      <c r="G14" s="45"/>
      <c r="H14" s="65"/>
      <c r="I14" s="47"/>
    </row>
    <row r="15" spans="1:15" ht="18.75" x14ac:dyDescent="0.3">
      <c r="A15" s="63">
        <v>9</v>
      </c>
      <c r="B15" s="66" t="s">
        <v>902</v>
      </c>
      <c r="C15" s="41">
        <v>4576482</v>
      </c>
      <c r="D15" s="41">
        <v>0</v>
      </c>
      <c r="E15" s="41">
        <v>0</v>
      </c>
      <c r="F15" s="91">
        <f t="shared" si="0"/>
        <v>4576482</v>
      </c>
      <c r="G15" s="45"/>
      <c r="H15" s="65"/>
      <c r="I15" s="47"/>
    </row>
    <row r="16" spans="1:15" ht="18.75" x14ac:dyDescent="0.3">
      <c r="A16" s="63"/>
      <c r="B16" s="63" t="s">
        <v>882</v>
      </c>
      <c r="C16" s="42">
        <f>SUM(C7:C15)</f>
        <v>599701164128.323</v>
      </c>
      <c r="D16" s="42">
        <f t="shared" ref="D16:F16" si="1">SUM(D7:D15)</f>
        <v>954204361.59000003</v>
      </c>
      <c r="E16" s="42">
        <f t="shared" si="1"/>
        <v>92874207785.115005</v>
      </c>
      <c r="F16" s="42">
        <f t="shared" si="1"/>
        <v>693529576275.02795</v>
      </c>
      <c r="G16" s="46"/>
      <c r="H16" s="64"/>
      <c r="I16" s="47"/>
    </row>
    <row r="17" spans="1:9" ht="18.75" x14ac:dyDescent="0.3">
      <c r="A17" s="67"/>
      <c r="B17" s="68"/>
      <c r="C17" s="69"/>
      <c r="D17" s="70"/>
      <c r="E17" s="70"/>
      <c r="F17" s="70"/>
      <c r="G17" s="70"/>
      <c r="H17" s="65"/>
      <c r="I17" s="65"/>
    </row>
    <row r="18" spans="1:9" ht="18.75" x14ac:dyDescent="0.3">
      <c r="A18" s="67"/>
      <c r="B18" s="47"/>
      <c r="C18" s="70"/>
      <c r="D18" s="71"/>
      <c r="E18" s="71"/>
      <c r="F18" s="48"/>
      <c r="G18" s="48"/>
      <c r="H18" s="70"/>
      <c r="I18" s="70"/>
    </row>
    <row r="19" spans="1:9" ht="16.5" x14ac:dyDescent="0.25">
      <c r="A19" s="120" t="s">
        <v>900</v>
      </c>
      <c r="B19" s="120"/>
      <c r="C19" s="120"/>
      <c r="D19" s="120"/>
      <c r="E19" s="120"/>
      <c r="F19" s="120"/>
      <c r="G19" s="120"/>
      <c r="H19" s="120"/>
      <c r="I19" s="120"/>
    </row>
    <row r="20" spans="1:9" x14ac:dyDescent="0.2">
      <c r="A20" s="47"/>
      <c r="B20" s="47"/>
      <c r="C20" s="47"/>
      <c r="D20" s="47"/>
      <c r="E20" s="47"/>
      <c r="F20" s="47"/>
      <c r="G20" s="47"/>
      <c r="H20" s="47"/>
      <c r="I20" s="47"/>
    </row>
    <row r="21" spans="1:9" x14ac:dyDescent="0.2">
      <c r="A21" s="72"/>
      <c r="B21" s="72">
        <v>1</v>
      </c>
      <c r="C21" s="72">
        <v>2</v>
      </c>
      <c r="D21" s="72">
        <v>3</v>
      </c>
      <c r="E21" s="72" t="s">
        <v>888</v>
      </c>
      <c r="F21" s="73">
        <v>5</v>
      </c>
      <c r="G21" s="72">
        <v>6</v>
      </c>
      <c r="H21" s="72">
        <v>7</v>
      </c>
      <c r="I21" s="54"/>
    </row>
    <row r="22" spans="1:9" ht="36" customHeight="1" x14ac:dyDescent="0.25">
      <c r="A22" s="97" t="s">
        <v>0</v>
      </c>
      <c r="B22" s="97" t="s">
        <v>13</v>
      </c>
      <c r="C22" s="98" t="s">
        <v>4</v>
      </c>
      <c r="D22" s="97" t="s">
        <v>889</v>
      </c>
      <c r="E22" s="97" t="s">
        <v>11</v>
      </c>
      <c r="F22" s="96" t="s">
        <v>22</v>
      </c>
      <c r="G22" s="96" t="s">
        <v>881</v>
      </c>
      <c r="H22" s="97" t="s">
        <v>12</v>
      </c>
      <c r="I22" s="74"/>
    </row>
    <row r="23" spans="1:9" ht="15.75" x14ac:dyDescent="0.25">
      <c r="A23" s="75"/>
      <c r="B23" s="75"/>
      <c r="C23" s="76" t="s">
        <v>898</v>
      </c>
      <c r="D23" s="76" t="s">
        <v>898</v>
      </c>
      <c r="E23" s="76" t="s">
        <v>898</v>
      </c>
      <c r="F23" s="76" t="s">
        <v>898</v>
      </c>
      <c r="G23" s="76" t="s">
        <v>898</v>
      </c>
      <c r="H23" s="95" t="s">
        <v>898</v>
      </c>
      <c r="I23" s="77"/>
    </row>
    <row r="24" spans="1:9" ht="16.5" x14ac:dyDescent="0.25">
      <c r="A24" s="78">
        <v>1</v>
      </c>
      <c r="B24" s="79" t="s">
        <v>890</v>
      </c>
      <c r="C24" s="93">
        <v>257768986993.25491</v>
      </c>
      <c r="D24" s="80">
        <v>44441361755.110001</v>
      </c>
      <c r="E24" s="80">
        <f>C24-D24</f>
        <v>213327625238.1449</v>
      </c>
      <c r="F24" s="80">
        <v>406728504.48479998</v>
      </c>
      <c r="G24" s="80">
        <v>12482293526.319401</v>
      </c>
      <c r="H24" s="81">
        <f>E24+F24+G24</f>
        <v>226216647268.9491</v>
      </c>
      <c r="I24" s="82"/>
    </row>
    <row r="25" spans="1:9" ht="16.5" x14ac:dyDescent="0.25">
      <c r="A25" s="78">
        <v>2</v>
      </c>
      <c r="B25" s="79" t="s">
        <v>891</v>
      </c>
      <c r="C25" s="94">
        <v>5314824474.0876999</v>
      </c>
      <c r="D25" s="80">
        <v>0</v>
      </c>
      <c r="E25" s="80">
        <f t="shared" ref="E25:E28" si="2">C25-D25</f>
        <v>5314824474.0876999</v>
      </c>
      <c r="F25" s="80">
        <v>8386154.7315999996</v>
      </c>
      <c r="G25" s="80">
        <v>0</v>
      </c>
      <c r="H25" s="81">
        <f t="shared" ref="H25:H28" si="3">E25+F25+G25</f>
        <v>5323210628.8192997</v>
      </c>
      <c r="I25" s="82"/>
    </row>
    <row r="26" spans="1:9" ht="16.5" x14ac:dyDescent="0.25">
      <c r="A26" s="78">
        <v>3</v>
      </c>
      <c r="B26" s="79" t="s">
        <v>892</v>
      </c>
      <c r="C26" s="93">
        <v>2657412237.0439</v>
      </c>
      <c r="D26" s="80">
        <v>0</v>
      </c>
      <c r="E26" s="80">
        <f t="shared" si="2"/>
        <v>2657412237.0439</v>
      </c>
      <c r="F26" s="80">
        <v>4193077.3657999998</v>
      </c>
      <c r="G26" s="80">
        <v>0</v>
      </c>
      <c r="H26" s="81">
        <f t="shared" si="3"/>
        <v>2661605314.4096999</v>
      </c>
      <c r="I26" s="82"/>
    </row>
    <row r="27" spans="1:9" ht="16.5" x14ac:dyDescent="0.25">
      <c r="A27" s="78">
        <v>4</v>
      </c>
      <c r="B27" s="79" t="s">
        <v>893</v>
      </c>
      <c r="C27" s="93">
        <v>8928905116.4673996</v>
      </c>
      <c r="D27" s="80">
        <v>0</v>
      </c>
      <c r="E27" s="80">
        <f t="shared" si="2"/>
        <v>8928905116.4673996</v>
      </c>
      <c r="F27" s="80">
        <v>14088739.949200001</v>
      </c>
      <c r="G27" s="80">
        <v>0</v>
      </c>
      <c r="H27" s="81">
        <f t="shared" si="3"/>
        <v>8942993856.4165993</v>
      </c>
      <c r="I27" s="82"/>
    </row>
    <row r="28" spans="1:9" ht="16.5" x14ac:dyDescent="0.25">
      <c r="A28" s="78">
        <v>5</v>
      </c>
      <c r="B28" s="78" t="s">
        <v>894</v>
      </c>
      <c r="C28" s="94">
        <v>5314824474.0876999</v>
      </c>
      <c r="D28" s="80">
        <v>37085313.240000002</v>
      </c>
      <c r="E28" s="80">
        <f t="shared" si="2"/>
        <v>5277739160.8477001</v>
      </c>
      <c r="F28" s="80">
        <v>8386154.7315999996</v>
      </c>
      <c r="G28" s="80">
        <v>891592394.73710001</v>
      </c>
      <c r="H28" s="81">
        <f t="shared" si="3"/>
        <v>6177717710.3163996</v>
      </c>
      <c r="I28" s="82"/>
    </row>
    <row r="29" spans="1:9" ht="17.25" thickBot="1" x14ac:dyDescent="0.3">
      <c r="A29" s="75"/>
      <c r="B29" s="83" t="s">
        <v>895</v>
      </c>
      <c r="C29" s="92">
        <f>SUM(C24:C28)</f>
        <v>279984953294.94165</v>
      </c>
      <c r="D29" s="92">
        <f>SUM(D24:D28)</f>
        <v>44478447068.349998</v>
      </c>
      <c r="E29" s="92">
        <f>C29-D29</f>
        <v>235506506226.59164</v>
      </c>
      <c r="F29" s="92">
        <f t="shared" ref="F29:H29" si="4">SUM(F24:F28)</f>
        <v>441782631.26299995</v>
      </c>
      <c r="G29" s="92">
        <f>SUM(G24:G28)</f>
        <v>13373885921.056501</v>
      </c>
      <c r="H29" s="92">
        <f t="shared" si="4"/>
        <v>249322174778.9111</v>
      </c>
      <c r="I29" s="84"/>
    </row>
    <row r="30" spans="1:9" ht="13.5" thickTop="1" x14ac:dyDescent="0.2">
      <c r="A30" s="47"/>
      <c r="B30" s="47"/>
      <c r="C30" s="47"/>
      <c r="D30" s="85"/>
      <c r="E30" s="85"/>
      <c r="F30" s="86"/>
      <c r="G30" s="87"/>
      <c r="H30" s="88"/>
      <c r="I30" s="82"/>
    </row>
    <row r="31" spans="1:9" ht="23.25" x14ac:dyDescent="0.35">
      <c r="A31" s="89"/>
      <c r="B31" s="47"/>
      <c r="C31" s="47"/>
      <c r="D31" s="47"/>
      <c r="E31" s="85"/>
      <c r="F31" s="85"/>
      <c r="G31" s="47"/>
      <c r="H31" s="85"/>
      <c r="I31" s="85"/>
    </row>
    <row r="32" spans="1:9" ht="65.25" customHeight="1" x14ac:dyDescent="0.3">
      <c r="A32" s="121"/>
      <c r="B32" s="121"/>
      <c r="C32" s="121"/>
      <c r="D32" s="121"/>
      <c r="E32" s="121"/>
      <c r="F32" s="121"/>
      <c r="G32" s="121"/>
      <c r="H32" s="121"/>
      <c r="I32" s="121"/>
    </row>
    <row r="33" spans="1:9" x14ac:dyDescent="0.2">
      <c r="A33" s="47"/>
      <c r="B33" s="90"/>
      <c r="C33" s="90"/>
      <c r="D33" s="90"/>
      <c r="E33" s="90"/>
      <c r="F33" s="90"/>
      <c r="G33" s="90"/>
      <c r="H33" s="47"/>
      <c r="I33" s="116"/>
    </row>
    <row r="34" spans="1:9" hidden="1" x14ac:dyDescent="0.2">
      <c r="A34" s="47"/>
      <c r="B34" s="90"/>
      <c r="C34" s="90"/>
      <c r="D34" s="90"/>
      <c r="E34" s="90"/>
      <c r="F34" s="90"/>
      <c r="G34" s="90"/>
      <c r="H34" s="47"/>
      <c r="I34" s="47"/>
    </row>
    <row r="35" spans="1:9" x14ac:dyDescent="0.2">
      <c r="A35" s="47"/>
      <c r="B35" s="90"/>
      <c r="C35" s="90"/>
      <c r="D35" s="90"/>
      <c r="E35" s="90"/>
      <c r="F35" s="90"/>
      <c r="G35" s="90"/>
      <c r="H35" s="47"/>
      <c r="I35" s="47"/>
    </row>
    <row r="36" spans="1:9" ht="20.25" x14ac:dyDescent="0.3">
      <c r="A36" s="47"/>
      <c r="B36" s="47"/>
      <c r="C36" s="117"/>
      <c r="D36" s="117"/>
      <c r="E36" s="117"/>
      <c r="F36" s="117"/>
      <c r="G36" s="117"/>
      <c r="H36" s="47"/>
      <c r="I36" s="47"/>
    </row>
    <row r="37" spans="1:9" ht="20.25" x14ac:dyDescent="0.3">
      <c r="A37" s="47"/>
      <c r="B37" s="47"/>
      <c r="C37" s="122"/>
      <c r="D37" s="122"/>
      <c r="E37" s="122"/>
      <c r="F37" s="122"/>
      <c r="G37" s="122"/>
      <c r="H37" s="47"/>
      <c r="I37" s="47"/>
    </row>
    <row r="38" spans="1:9" ht="20.25" x14ac:dyDescent="0.3">
      <c r="A38" s="47"/>
      <c r="B38" s="47"/>
      <c r="C38" s="117"/>
      <c r="D38" s="117"/>
      <c r="E38" s="117"/>
      <c r="F38" s="117"/>
      <c r="G38" s="117"/>
      <c r="H38" s="115"/>
      <c r="I38" s="115"/>
    </row>
    <row r="39" spans="1:9" ht="20.25" x14ac:dyDescent="0.3">
      <c r="A39" s="47"/>
      <c r="B39" s="47"/>
      <c r="C39" s="117"/>
      <c r="D39" s="117"/>
      <c r="E39" s="117"/>
      <c r="F39" s="117"/>
      <c r="G39" s="117"/>
      <c r="H39" s="47"/>
      <c r="I39" s="47"/>
    </row>
  </sheetData>
  <mergeCells count="8">
    <mergeCell ref="C38:G38"/>
    <mergeCell ref="C39:G39"/>
    <mergeCell ref="A1:I1"/>
    <mergeCell ref="A3:G3"/>
    <mergeCell ref="A19:I19"/>
    <mergeCell ref="A32:I32"/>
    <mergeCell ref="C36:G36"/>
    <mergeCell ref="C37:G37"/>
  </mergeCells>
  <pageMargins left="0.7" right="0.7" top="0.75" bottom="0.75" header="0.3" footer="0.3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S53"/>
  <sheetViews>
    <sheetView zoomScale="80" zoomScaleNormal="80" workbookViewId="0">
      <pane xSplit="3" ySplit="9" topLeftCell="I86" activePane="bottomRight" state="frozen"/>
      <selection pane="topRight" activeCell="D1" sqref="D1"/>
      <selection pane="bottomLeft" activeCell="A10" sqref="A10"/>
      <selection pane="bottomRight" activeCell="A50" sqref="A50:XFD101"/>
    </sheetView>
  </sheetViews>
  <sheetFormatPr defaultRowHeight="12.75" x14ac:dyDescent="0.2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0" width="19.5703125" customWidth="1"/>
    <col min="11" max="11" width="21" customWidth="1"/>
    <col min="12" max="12" width="22" bestFit="1" customWidth="1"/>
    <col min="13" max="14" width="22" customWidth="1"/>
    <col min="15" max="15" width="24.140625" bestFit="1" customWidth="1"/>
    <col min="16" max="16" width="22.42578125" customWidth="1"/>
    <col min="17" max="17" width="4.28515625" bestFit="1" customWidth="1"/>
  </cols>
  <sheetData>
    <row r="1" spans="1:19" ht="26.25" hidden="1" x14ac:dyDescent="0.4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43"/>
      <c r="N1" s="43"/>
      <c r="O1" s="26"/>
      <c r="P1" s="26"/>
      <c r="Q1" s="26"/>
    </row>
    <row r="2" spans="1:19" ht="25.5" x14ac:dyDescent="0.3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19" ht="18" customHeight="1" x14ac:dyDescent="0.25">
      <c r="H3" s="22" t="s">
        <v>16</v>
      </c>
    </row>
    <row r="4" spans="1:19" ht="18" x14ac:dyDescent="0.25">
      <c r="A4" s="132" t="s">
        <v>903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9" ht="20.25" x14ac:dyDescent="0.3">
      <c r="A5" s="21"/>
      <c r="B5" s="21"/>
      <c r="C5" s="21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21"/>
    </row>
    <row r="6" spans="1:19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5</v>
      </c>
      <c r="G6" s="2">
        <v>7</v>
      </c>
      <c r="H6" s="2">
        <v>8</v>
      </c>
      <c r="I6" s="2">
        <v>9</v>
      </c>
      <c r="J6" s="2" t="s">
        <v>6</v>
      </c>
      <c r="K6" s="2">
        <v>11</v>
      </c>
      <c r="L6" s="2">
        <v>12</v>
      </c>
      <c r="M6" s="44">
        <v>13</v>
      </c>
      <c r="N6" s="44">
        <v>14</v>
      </c>
      <c r="O6" s="2" t="s">
        <v>904</v>
      </c>
      <c r="P6" s="2" t="s">
        <v>915</v>
      </c>
      <c r="Q6" s="1"/>
    </row>
    <row r="7" spans="1:19" ht="12.75" customHeight="1" x14ac:dyDescent="0.2">
      <c r="A7" s="128" t="s">
        <v>0</v>
      </c>
      <c r="B7" s="128" t="s">
        <v>13</v>
      </c>
      <c r="C7" s="128" t="s">
        <v>1</v>
      </c>
      <c r="D7" s="128" t="s">
        <v>4</v>
      </c>
      <c r="E7" s="128" t="s">
        <v>20</v>
      </c>
      <c r="F7" s="128" t="s">
        <v>2</v>
      </c>
      <c r="G7" s="125" t="s">
        <v>18</v>
      </c>
      <c r="H7" s="126"/>
      <c r="I7" s="127"/>
      <c r="J7" s="128" t="s">
        <v>11</v>
      </c>
      <c r="K7" s="130" t="s">
        <v>877</v>
      </c>
      <c r="L7" s="128" t="s">
        <v>60</v>
      </c>
      <c r="M7" s="128" t="s">
        <v>879</v>
      </c>
      <c r="N7" s="128" t="s">
        <v>905</v>
      </c>
      <c r="O7" s="128" t="s">
        <v>19</v>
      </c>
      <c r="P7" s="128" t="s">
        <v>12</v>
      </c>
      <c r="Q7" s="128" t="s">
        <v>0</v>
      </c>
    </row>
    <row r="8" spans="1:19" ht="44.25" customHeight="1" x14ac:dyDescent="0.2">
      <c r="A8" s="129"/>
      <c r="B8" s="129"/>
      <c r="C8" s="129"/>
      <c r="D8" s="129"/>
      <c r="E8" s="129"/>
      <c r="F8" s="129"/>
      <c r="G8" s="3" t="s">
        <v>3</v>
      </c>
      <c r="H8" s="3" t="s">
        <v>10</v>
      </c>
      <c r="I8" s="3" t="s">
        <v>810</v>
      </c>
      <c r="J8" s="129"/>
      <c r="K8" s="131"/>
      <c r="L8" s="129"/>
      <c r="M8" s="129"/>
      <c r="N8" s="129"/>
      <c r="O8" s="129"/>
      <c r="P8" s="129"/>
      <c r="Q8" s="129"/>
    </row>
    <row r="9" spans="1:19" ht="15.75" x14ac:dyDescent="0.25">
      <c r="A9" s="1"/>
      <c r="B9" s="1"/>
      <c r="C9" s="1"/>
      <c r="D9" s="76" t="s">
        <v>898</v>
      </c>
      <c r="E9" s="76" t="s">
        <v>898</v>
      </c>
      <c r="F9" s="76" t="s">
        <v>898</v>
      </c>
      <c r="G9" s="76" t="s">
        <v>898</v>
      </c>
      <c r="H9" s="76" t="s">
        <v>898</v>
      </c>
      <c r="I9" s="76" t="s">
        <v>898</v>
      </c>
      <c r="J9" s="76" t="s">
        <v>898</v>
      </c>
      <c r="K9" s="76" t="s">
        <v>898</v>
      </c>
      <c r="L9" s="76" t="s">
        <v>898</v>
      </c>
      <c r="M9" s="76" t="s">
        <v>898</v>
      </c>
      <c r="N9" s="76" t="s">
        <v>898</v>
      </c>
      <c r="O9" s="76" t="s">
        <v>898</v>
      </c>
      <c r="P9" s="76" t="s">
        <v>898</v>
      </c>
      <c r="Q9" s="1"/>
    </row>
    <row r="10" spans="1:19" ht="18" customHeight="1" x14ac:dyDescent="0.25">
      <c r="A10" s="1">
        <v>1</v>
      </c>
      <c r="B10" s="28" t="s">
        <v>23</v>
      </c>
      <c r="C10" s="27">
        <v>17</v>
      </c>
      <c r="D10" s="5">
        <v>3506752641.4284</v>
      </c>
      <c r="E10" s="5">
        <v>612218803.46300006</v>
      </c>
      <c r="F10" s="6">
        <f>D10+E10</f>
        <v>4118971444.8914003</v>
      </c>
      <c r="G10" s="7">
        <v>49089114.18</v>
      </c>
      <c r="H10" s="7">
        <v>0</v>
      </c>
      <c r="I10" s="5">
        <v>735771002.03999996</v>
      </c>
      <c r="J10" s="8">
        <f>F10-G10-H10-I10</f>
        <v>3334111328.6714005</v>
      </c>
      <c r="K10" s="6">
        <v>7076346.1799999997</v>
      </c>
      <c r="L10" s="8">
        <v>916653073.70659995</v>
      </c>
      <c r="M10" s="19">
        <v>0</v>
      </c>
      <c r="N10" s="19">
        <f>L10-M10</f>
        <v>916653073.70659995</v>
      </c>
      <c r="O10" s="99">
        <f>F10+K10+L10</f>
        <v>5042700864.7779999</v>
      </c>
      <c r="P10" s="100">
        <f t="shared" ref="P10" si="0">J10+K10+N10</f>
        <v>4257840748.5580006</v>
      </c>
      <c r="Q10" s="1">
        <v>1</v>
      </c>
    </row>
    <row r="11" spans="1:19" ht="18" customHeight="1" x14ac:dyDescent="0.25">
      <c r="A11" s="1">
        <v>2</v>
      </c>
      <c r="B11" s="28" t="s">
        <v>24</v>
      </c>
      <c r="C11" s="23">
        <v>21</v>
      </c>
      <c r="D11" s="5">
        <v>3730581766.9085002</v>
      </c>
      <c r="E11" s="5">
        <v>0</v>
      </c>
      <c r="F11" s="6">
        <f t="shared" ref="F11:F45" si="1">D11+E11</f>
        <v>3730581766.9085002</v>
      </c>
      <c r="G11" s="7">
        <v>47880996.670000002</v>
      </c>
      <c r="H11" s="7">
        <v>0</v>
      </c>
      <c r="I11" s="5">
        <v>574293833.11000001</v>
      </c>
      <c r="J11" s="8">
        <f t="shared" ref="J11:J45" si="2">F11-G11-H11-I11</f>
        <v>3108406937.1285</v>
      </c>
      <c r="K11" s="6">
        <v>5886410</v>
      </c>
      <c r="L11" s="8">
        <v>946227117.25380003</v>
      </c>
      <c r="M11" s="19">
        <v>0</v>
      </c>
      <c r="N11" s="19">
        <f t="shared" ref="N11:N45" si="3">L11-M11</f>
        <v>946227117.25380003</v>
      </c>
      <c r="O11" s="99">
        <f t="shared" ref="O11:O45" si="4">F11+K11+L11</f>
        <v>4682695294.1623001</v>
      </c>
      <c r="P11" s="100">
        <f t="shared" ref="P11:P45" si="5">J11+K11+N11</f>
        <v>4060520464.3822999</v>
      </c>
      <c r="Q11" s="1">
        <v>2</v>
      </c>
    </row>
    <row r="12" spans="1:19" ht="18" customHeight="1" x14ac:dyDescent="0.25">
      <c r="A12" s="1">
        <v>3</v>
      </c>
      <c r="B12" s="28" t="s">
        <v>25</v>
      </c>
      <c r="C12" s="23">
        <v>31</v>
      </c>
      <c r="D12" s="5">
        <v>3765249770.0858002</v>
      </c>
      <c r="E12" s="5">
        <v>11201334517.9669</v>
      </c>
      <c r="F12" s="6">
        <f t="shared" si="1"/>
        <v>14966584288.0527</v>
      </c>
      <c r="G12" s="7">
        <v>49992746.219999999</v>
      </c>
      <c r="H12" s="7">
        <v>0</v>
      </c>
      <c r="I12" s="5">
        <v>1204906712.3599999</v>
      </c>
      <c r="J12" s="8">
        <f t="shared" si="2"/>
        <v>13711684829.4727</v>
      </c>
      <c r="K12" s="6">
        <v>32415590.949999999</v>
      </c>
      <c r="L12" s="8">
        <v>1131361571.9923999</v>
      </c>
      <c r="M12" s="19">
        <v>0</v>
      </c>
      <c r="N12" s="19">
        <f t="shared" si="3"/>
        <v>1131361571.9923999</v>
      </c>
      <c r="O12" s="99">
        <f t="shared" si="4"/>
        <v>16130361450.9951</v>
      </c>
      <c r="P12" s="100">
        <f t="shared" si="5"/>
        <v>14875461992.4151</v>
      </c>
      <c r="Q12" s="1">
        <v>3</v>
      </c>
    </row>
    <row r="13" spans="1:19" ht="18" customHeight="1" x14ac:dyDescent="0.25">
      <c r="A13" s="1">
        <v>4</v>
      </c>
      <c r="B13" s="28" t="s">
        <v>26</v>
      </c>
      <c r="C13" s="23">
        <v>21</v>
      </c>
      <c r="D13" s="5">
        <v>3723592961.1657</v>
      </c>
      <c r="E13" s="5">
        <v>0</v>
      </c>
      <c r="F13" s="6">
        <f t="shared" si="1"/>
        <v>3723592961.1657</v>
      </c>
      <c r="G13" s="7">
        <v>48797314.899999999</v>
      </c>
      <c r="H13" s="7">
        <v>0</v>
      </c>
      <c r="I13" s="5">
        <v>242539775</v>
      </c>
      <c r="J13" s="8">
        <f t="shared" si="2"/>
        <v>3432255871.2656999</v>
      </c>
      <c r="K13" s="6">
        <v>5875382.5</v>
      </c>
      <c r="L13" s="8">
        <v>1043013242.6485</v>
      </c>
      <c r="M13" s="19">
        <v>0</v>
      </c>
      <c r="N13" s="19">
        <f t="shared" si="3"/>
        <v>1043013242.6485</v>
      </c>
      <c r="O13" s="99">
        <f t="shared" si="4"/>
        <v>4772481586.3141994</v>
      </c>
      <c r="P13" s="100">
        <f t="shared" si="5"/>
        <v>4481144496.4141998</v>
      </c>
      <c r="Q13" s="1">
        <v>4</v>
      </c>
    </row>
    <row r="14" spans="1:19" ht="18" customHeight="1" x14ac:dyDescent="0.25">
      <c r="A14" s="1">
        <v>5</v>
      </c>
      <c r="B14" s="28" t="s">
        <v>27</v>
      </c>
      <c r="C14" s="23">
        <v>20</v>
      </c>
      <c r="D14" s="5">
        <v>4479607087.2807999</v>
      </c>
      <c r="E14" s="5">
        <v>0</v>
      </c>
      <c r="F14" s="6">
        <f t="shared" si="1"/>
        <v>4479607087.2807999</v>
      </c>
      <c r="G14" s="7">
        <v>122545636.01000001</v>
      </c>
      <c r="H14" s="7">
        <v>201255000</v>
      </c>
      <c r="I14" s="5">
        <v>918083417.38999999</v>
      </c>
      <c r="J14" s="8">
        <f t="shared" si="2"/>
        <v>3237723033.8807998</v>
      </c>
      <c r="K14" s="6">
        <v>7068282</v>
      </c>
      <c r="L14" s="8">
        <v>1072107178.6821001</v>
      </c>
      <c r="M14" s="19">
        <v>0</v>
      </c>
      <c r="N14" s="19">
        <f t="shared" si="3"/>
        <v>1072107178.6821001</v>
      </c>
      <c r="O14" s="99">
        <f t="shared" si="4"/>
        <v>5558782547.9629002</v>
      </c>
      <c r="P14" s="100">
        <f t="shared" si="5"/>
        <v>4316898494.5628996</v>
      </c>
      <c r="Q14" s="1">
        <v>5</v>
      </c>
    </row>
    <row r="15" spans="1:19" ht="18" customHeight="1" x14ac:dyDescent="0.25">
      <c r="A15" s="1">
        <v>6</v>
      </c>
      <c r="B15" s="28" t="s">
        <v>28</v>
      </c>
      <c r="C15" s="23">
        <v>8</v>
      </c>
      <c r="D15" s="5">
        <v>3313635995.8056998</v>
      </c>
      <c r="E15" s="5">
        <v>10479896451.9942</v>
      </c>
      <c r="F15" s="6">
        <f t="shared" si="1"/>
        <v>13793532447.7999</v>
      </c>
      <c r="G15" s="7">
        <v>37128394.560000002</v>
      </c>
      <c r="H15" s="7">
        <v>0</v>
      </c>
      <c r="I15" s="5">
        <v>1511171858.78</v>
      </c>
      <c r="J15" s="8">
        <f t="shared" si="2"/>
        <v>12245232194.4599</v>
      </c>
      <c r="K15" s="6">
        <v>27028584.010000002</v>
      </c>
      <c r="L15" s="8">
        <v>794077482.15040004</v>
      </c>
      <c r="M15" s="19">
        <v>0</v>
      </c>
      <c r="N15" s="19">
        <f t="shared" si="3"/>
        <v>794077482.15040004</v>
      </c>
      <c r="O15" s="99">
        <f t="shared" si="4"/>
        <v>14614638513.9603</v>
      </c>
      <c r="P15" s="100">
        <f t="shared" si="5"/>
        <v>13066338260.6203</v>
      </c>
      <c r="Q15" s="1">
        <v>6</v>
      </c>
    </row>
    <row r="16" spans="1:19" ht="18" customHeight="1" x14ac:dyDescent="0.25">
      <c r="A16" s="1">
        <v>7</v>
      </c>
      <c r="B16" s="28" t="s">
        <v>29</v>
      </c>
      <c r="C16" s="23">
        <v>23</v>
      </c>
      <c r="D16" s="5">
        <v>4199921224.1921</v>
      </c>
      <c r="E16" s="5">
        <v>0</v>
      </c>
      <c r="F16" s="6">
        <f t="shared" si="1"/>
        <v>4199921224.1921</v>
      </c>
      <c r="G16" s="7">
        <v>25850279.32</v>
      </c>
      <c r="H16" s="7">
        <v>103855987.23</v>
      </c>
      <c r="I16" s="5">
        <v>518048825.83999997</v>
      </c>
      <c r="J16" s="8">
        <f t="shared" si="2"/>
        <v>3552166131.8020997</v>
      </c>
      <c r="K16" s="6">
        <v>6626971.2999999998</v>
      </c>
      <c r="L16" s="8">
        <v>1034737690.5132999</v>
      </c>
      <c r="M16" s="19">
        <v>0</v>
      </c>
      <c r="N16" s="19">
        <f t="shared" si="3"/>
        <v>1034737690.5132999</v>
      </c>
      <c r="O16" s="99">
        <f t="shared" si="4"/>
        <v>5241285886.0053997</v>
      </c>
      <c r="P16" s="100">
        <f t="shared" si="5"/>
        <v>4593530793.6154003</v>
      </c>
      <c r="Q16" s="1">
        <v>7</v>
      </c>
    </row>
    <row r="17" spans="1:17" ht="18" customHeight="1" x14ac:dyDescent="0.25">
      <c r="A17" s="1">
        <v>8</v>
      </c>
      <c r="B17" s="28" t="s">
        <v>30</v>
      </c>
      <c r="C17" s="23">
        <v>27</v>
      </c>
      <c r="D17" s="5">
        <v>4652910808.8291998</v>
      </c>
      <c r="E17" s="5">
        <v>0</v>
      </c>
      <c r="F17" s="6">
        <f t="shared" si="1"/>
        <v>4652910808.8291998</v>
      </c>
      <c r="G17" s="7">
        <v>16982764.75</v>
      </c>
      <c r="H17" s="7">
        <v>0</v>
      </c>
      <c r="I17" s="5">
        <v>475638244.67000002</v>
      </c>
      <c r="J17" s="8">
        <f t="shared" si="2"/>
        <v>4160289799.4091997</v>
      </c>
      <c r="K17" s="6">
        <v>7341734.46</v>
      </c>
      <c r="L17" s="8">
        <v>1034450246.4617</v>
      </c>
      <c r="M17" s="19">
        <v>0</v>
      </c>
      <c r="N17" s="19">
        <f t="shared" si="3"/>
        <v>1034450246.4617</v>
      </c>
      <c r="O17" s="99">
        <f t="shared" si="4"/>
        <v>5694702789.7509003</v>
      </c>
      <c r="P17" s="100">
        <f t="shared" si="5"/>
        <v>5202081780.3309002</v>
      </c>
      <c r="Q17" s="1">
        <v>8</v>
      </c>
    </row>
    <row r="18" spans="1:17" ht="18" customHeight="1" x14ac:dyDescent="0.25">
      <c r="A18" s="1">
        <v>9</v>
      </c>
      <c r="B18" s="28" t="s">
        <v>31</v>
      </c>
      <c r="C18" s="23">
        <v>18</v>
      </c>
      <c r="D18" s="5">
        <v>3765891900.9295998</v>
      </c>
      <c r="E18" s="5">
        <v>0</v>
      </c>
      <c r="F18" s="6">
        <f t="shared" si="1"/>
        <v>3765891900.9295998</v>
      </c>
      <c r="G18" s="7">
        <v>114172380.52</v>
      </c>
      <c r="H18" s="7">
        <v>633134951.91999996</v>
      </c>
      <c r="I18" s="5">
        <v>903535446.16999996</v>
      </c>
      <c r="J18" s="8">
        <f t="shared" si="2"/>
        <v>2115049122.3195996</v>
      </c>
      <c r="K18" s="6">
        <v>5942125.1500000004</v>
      </c>
      <c r="L18" s="8">
        <v>914660385.55700004</v>
      </c>
      <c r="M18" s="19">
        <v>0</v>
      </c>
      <c r="N18" s="19">
        <f t="shared" si="3"/>
        <v>914660385.55700004</v>
      </c>
      <c r="O18" s="99">
        <f t="shared" si="4"/>
        <v>4686494411.6365995</v>
      </c>
      <c r="P18" s="100">
        <f t="shared" si="5"/>
        <v>3035651633.0265999</v>
      </c>
      <c r="Q18" s="1">
        <v>9</v>
      </c>
    </row>
    <row r="19" spans="1:17" ht="18" customHeight="1" x14ac:dyDescent="0.25">
      <c r="A19" s="1">
        <v>10</v>
      </c>
      <c r="B19" s="28" t="s">
        <v>32</v>
      </c>
      <c r="C19" s="23">
        <v>25</v>
      </c>
      <c r="D19" s="5">
        <v>3802500020.9604998</v>
      </c>
      <c r="E19" s="5">
        <v>15060583306.3634</v>
      </c>
      <c r="F19" s="6">
        <f t="shared" si="1"/>
        <v>18863083327.323898</v>
      </c>
      <c r="G19" s="7">
        <v>27218783.030000001</v>
      </c>
      <c r="H19" s="7">
        <v>0</v>
      </c>
      <c r="I19" s="5">
        <v>1385998840.29</v>
      </c>
      <c r="J19" s="8">
        <f t="shared" si="2"/>
        <v>17449865704.003899</v>
      </c>
      <c r="K19" s="6">
        <v>41618604.340000004</v>
      </c>
      <c r="L19" s="8">
        <v>1251156167.1928999</v>
      </c>
      <c r="M19" s="19">
        <v>0</v>
      </c>
      <c r="N19" s="19">
        <f t="shared" si="3"/>
        <v>1251156167.1928999</v>
      </c>
      <c r="O19" s="99">
        <f t="shared" si="4"/>
        <v>20155858098.8568</v>
      </c>
      <c r="P19" s="100">
        <f t="shared" si="5"/>
        <v>18742640475.5368</v>
      </c>
      <c r="Q19" s="1">
        <v>10</v>
      </c>
    </row>
    <row r="20" spans="1:17" ht="18" customHeight="1" x14ac:dyDescent="0.25">
      <c r="A20" s="1">
        <v>11</v>
      </c>
      <c r="B20" s="28" t="s">
        <v>33</v>
      </c>
      <c r="C20" s="23">
        <v>13</v>
      </c>
      <c r="D20" s="5">
        <v>3350427561.0949998</v>
      </c>
      <c r="E20" s="5">
        <v>0</v>
      </c>
      <c r="F20" s="6">
        <f t="shared" si="1"/>
        <v>3350427561.0949998</v>
      </c>
      <c r="G20" s="7">
        <v>43683865.479999997</v>
      </c>
      <c r="H20" s="7">
        <v>0</v>
      </c>
      <c r="I20" s="5">
        <v>424159790.17089999</v>
      </c>
      <c r="J20" s="8">
        <f t="shared" si="2"/>
        <v>2882583905.4440999</v>
      </c>
      <c r="K20" s="6">
        <v>5286572.32</v>
      </c>
      <c r="L20" s="8">
        <v>857756282.85580003</v>
      </c>
      <c r="M20" s="19">
        <v>0</v>
      </c>
      <c r="N20" s="19">
        <f t="shared" si="3"/>
        <v>857756282.85580003</v>
      </c>
      <c r="O20" s="99">
        <f t="shared" si="4"/>
        <v>4213470416.2708001</v>
      </c>
      <c r="P20" s="100">
        <f t="shared" si="5"/>
        <v>3745626760.6199002</v>
      </c>
      <c r="Q20" s="1">
        <v>11</v>
      </c>
    </row>
    <row r="21" spans="1:17" ht="18" customHeight="1" x14ac:dyDescent="0.25">
      <c r="A21" s="1">
        <v>12</v>
      </c>
      <c r="B21" s="28" t="s">
        <v>34</v>
      </c>
      <c r="C21" s="23">
        <v>18</v>
      </c>
      <c r="D21" s="5">
        <v>3501733772.3944998</v>
      </c>
      <c r="E21" s="5">
        <v>1690086525.3324001</v>
      </c>
      <c r="F21" s="6">
        <f t="shared" si="1"/>
        <v>5191820297.7269001</v>
      </c>
      <c r="G21" s="7">
        <v>78949802.439999998</v>
      </c>
      <c r="H21" s="7">
        <v>0</v>
      </c>
      <c r="I21" s="5">
        <v>667743490.03999996</v>
      </c>
      <c r="J21" s="8">
        <f t="shared" si="2"/>
        <v>4445127005.2469006</v>
      </c>
      <c r="K21" s="6">
        <v>8749089.4499999993</v>
      </c>
      <c r="L21" s="8">
        <v>1009980254.8899</v>
      </c>
      <c r="M21" s="19">
        <v>0</v>
      </c>
      <c r="N21" s="19">
        <f t="shared" si="3"/>
        <v>1009980254.8899</v>
      </c>
      <c r="O21" s="99">
        <f t="shared" si="4"/>
        <v>6210549642.0668001</v>
      </c>
      <c r="P21" s="100">
        <f t="shared" si="5"/>
        <v>5463856349.5868006</v>
      </c>
      <c r="Q21" s="1">
        <v>12</v>
      </c>
    </row>
    <row r="22" spans="1:17" ht="18" customHeight="1" x14ac:dyDescent="0.25">
      <c r="A22" s="1">
        <v>13</v>
      </c>
      <c r="B22" s="28" t="s">
        <v>35</v>
      </c>
      <c r="C22" s="23">
        <v>16</v>
      </c>
      <c r="D22" s="5">
        <v>3348536934.3477001</v>
      </c>
      <c r="E22" s="5">
        <v>0</v>
      </c>
      <c r="F22" s="6">
        <f t="shared" si="1"/>
        <v>3348536934.3477001</v>
      </c>
      <c r="G22" s="7">
        <v>86493536.700000003</v>
      </c>
      <c r="H22" s="7">
        <v>102458000.01000001</v>
      </c>
      <c r="I22" s="5">
        <v>577098993.80999994</v>
      </c>
      <c r="J22" s="8">
        <f t="shared" si="2"/>
        <v>2582486403.8277001</v>
      </c>
      <c r="K22" s="6">
        <v>5283589.1399999997</v>
      </c>
      <c r="L22" s="8">
        <v>872648712.21920002</v>
      </c>
      <c r="M22" s="19">
        <v>0</v>
      </c>
      <c r="N22" s="19">
        <f t="shared" si="3"/>
        <v>872648712.21920002</v>
      </c>
      <c r="O22" s="99">
        <f t="shared" si="4"/>
        <v>4226469235.7069001</v>
      </c>
      <c r="P22" s="100">
        <f t="shared" si="5"/>
        <v>3460418705.1869001</v>
      </c>
      <c r="Q22" s="1">
        <v>13</v>
      </c>
    </row>
    <row r="23" spans="1:17" ht="18" customHeight="1" x14ac:dyDescent="0.25">
      <c r="A23" s="1">
        <v>14</v>
      </c>
      <c r="B23" s="28" t="s">
        <v>36</v>
      </c>
      <c r="C23" s="23">
        <v>17</v>
      </c>
      <c r="D23" s="5">
        <v>3766216922.8270001</v>
      </c>
      <c r="E23" s="5">
        <v>0</v>
      </c>
      <c r="F23" s="6">
        <f t="shared" si="1"/>
        <v>3766216922.8270001</v>
      </c>
      <c r="G23" s="7">
        <v>66510511.539999999</v>
      </c>
      <c r="H23" s="7">
        <v>0</v>
      </c>
      <c r="I23" s="5">
        <v>359035558.30000001</v>
      </c>
      <c r="J23" s="8">
        <f t="shared" si="2"/>
        <v>3340670852.987</v>
      </c>
      <c r="K23" s="6">
        <v>5942638</v>
      </c>
      <c r="L23" s="8">
        <v>1004536648.1706001</v>
      </c>
      <c r="M23" s="19">
        <v>0</v>
      </c>
      <c r="N23" s="19">
        <f t="shared" si="3"/>
        <v>1004536648.1706001</v>
      </c>
      <c r="O23" s="99">
        <f t="shared" si="4"/>
        <v>4776696208.9976006</v>
      </c>
      <c r="P23" s="100">
        <f t="shared" si="5"/>
        <v>4351150139.1576004</v>
      </c>
      <c r="Q23" s="1">
        <v>14</v>
      </c>
    </row>
    <row r="24" spans="1:17" ht="18" customHeight="1" x14ac:dyDescent="0.25">
      <c r="A24" s="1">
        <v>15</v>
      </c>
      <c r="B24" s="28" t="s">
        <v>37</v>
      </c>
      <c r="C24" s="23">
        <v>11</v>
      </c>
      <c r="D24" s="5">
        <v>3527475776.3087001</v>
      </c>
      <c r="E24" s="5">
        <v>0</v>
      </c>
      <c r="F24" s="6">
        <f t="shared" si="1"/>
        <v>3527475776.3087001</v>
      </c>
      <c r="G24" s="7">
        <v>33506010.780000001</v>
      </c>
      <c r="H24" s="7">
        <v>533792423.91000003</v>
      </c>
      <c r="I24" s="5">
        <v>397856398.69999999</v>
      </c>
      <c r="J24" s="8">
        <f t="shared" si="2"/>
        <v>2562320942.9187002</v>
      </c>
      <c r="K24" s="6">
        <v>5565933.1399999997</v>
      </c>
      <c r="L24" s="8">
        <v>877645625.32620001</v>
      </c>
      <c r="M24" s="19">
        <v>0</v>
      </c>
      <c r="N24" s="19">
        <f t="shared" si="3"/>
        <v>877645625.32620001</v>
      </c>
      <c r="O24" s="99">
        <f t="shared" si="4"/>
        <v>4410687334.7749004</v>
      </c>
      <c r="P24" s="100">
        <f t="shared" si="5"/>
        <v>3445532501.3849001</v>
      </c>
      <c r="Q24" s="1">
        <v>15</v>
      </c>
    </row>
    <row r="25" spans="1:17" ht="18" customHeight="1" x14ac:dyDescent="0.25">
      <c r="A25" s="1">
        <v>16</v>
      </c>
      <c r="B25" s="28" t="s">
        <v>38</v>
      </c>
      <c r="C25" s="23">
        <v>27</v>
      </c>
      <c r="D25" s="5">
        <v>3893713801.7951002</v>
      </c>
      <c r="E25" s="5">
        <v>1034989512.1001</v>
      </c>
      <c r="F25" s="6">
        <f t="shared" si="1"/>
        <v>4928703313.8952007</v>
      </c>
      <c r="G25" s="7">
        <v>52497971.649999999</v>
      </c>
      <c r="H25" s="7">
        <v>0</v>
      </c>
      <c r="I25" s="5">
        <v>1008399955.6900001</v>
      </c>
      <c r="J25" s="8">
        <f t="shared" si="2"/>
        <v>3867805386.5552011</v>
      </c>
      <c r="K25" s="6">
        <v>8640532.75</v>
      </c>
      <c r="L25" s="8">
        <v>1018152149.3334</v>
      </c>
      <c r="M25" s="19">
        <v>0</v>
      </c>
      <c r="N25" s="19">
        <f t="shared" si="3"/>
        <v>1018152149.3334</v>
      </c>
      <c r="O25" s="99">
        <f t="shared" si="4"/>
        <v>5955495995.9786005</v>
      </c>
      <c r="P25" s="100">
        <f t="shared" si="5"/>
        <v>4894598068.6386013</v>
      </c>
      <c r="Q25" s="1">
        <v>16</v>
      </c>
    </row>
    <row r="26" spans="1:17" ht="18" customHeight="1" x14ac:dyDescent="0.25">
      <c r="A26" s="1">
        <v>17</v>
      </c>
      <c r="B26" s="28" t="s">
        <v>39</v>
      </c>
      <c r="C26" s="23">
        <v>27</v>
      </c>
      <c r="D26" s="5">
        <v>4188050391.1129999</v>
      </c>
      <c r="E26" s="5">
        <v>0</v>
      </c>
      <c r="F26" s="6">
        <f t="shared" si="1"/>
        <v>4188050391.1129999</v>
      </c>
      <c r="G26" s="7">
        <v>28348661.27</v>
      </c>
      <c r="H26" s="7">
        <v>0</v>
      </c>
      <c r="I26" s="5">
        <v>315790791.37</v>
      </c>
      <c r="J26" s="8">
        <f t="shared" si="2"/>
        <v>3843910938.473</v>
      </c>
      <c r="K26" s="6">
        <v>6608240.5499999998</v>
      </c>
      <c r="L26" s="8">
        <v>1070785487.1128</v>
      </c>
      <c r="M26" s="19">
        <v>0</v>
      </c>
      <c r="N26" s="19">
        <f t="shared" si="3"/>
        <v>1070785487.1128</v>
      </c>
      <c r="O26" s="99">
        <f t="shared" si="4"/>
        <v>5265444118.7757998</v>
      </c>
      <c r="P26" s="100">
        <f t="shared" si="5"/>
        <v>4921304666.1358004</v>
      </c>
      <c r="Q26" s="1">
        <v>17</v>
      </c>
    </row>
    <row r="27" spans="1:17" ht="18" customHeight="1" x14ac:dyDescent="0.25">
      <c r="A27" s="1">
        <v>18</v>
      </c>
      <c r="B27" s="28" t="s">
        <v>40</v>
      </c>
      <c r="C27" s="23">
        <v>23</v>
      </c>
      <c r="D27" s="5">
        <v>4906788147.1786003</v>
      </c>
      <c r="E27" s="5">
        <v>0</v>
      </c>
      <c r="F27" s="6">
        <f t="shared" si="1"/>
        <v>4906788147.1786003</v>
      </c>
      <c r="G27" s="7">
        <v>212722827.41999999</v>
      </c>
      <c r="H27" s="7">
        <v>0</v>
      </c>
      <c r="I27" s="5">
        <v>355822116.18000001</v>
      </c>
      <c r="J27" s="8">
        <f t="shared" si="2"/>
        <v>4338243203.5785999</v>
      </c>
      <c r="K27" s="6">
        <v>7742322.4100000001</v>
      </c>
      <c r="L27" s="8">
        <v>1278486866.2797999</v>
      </c>
      <c r="M27" s="19">
        <v>0</v>
      </c>
      <c r="N27" s="19">
        <f t="shared" si="3"/>
        <v>1278486866.2797999</v>
      </c>
      <c r="O27" s="99">
        <f t="shared" si="4"/>
        <v>6193017335.8684006</v>
      </c>
      <c r="P27" s="100">
        <f t="shared" si="5"/>
        <v>5624472392.2684002</v>
      </c>
      <c r="Q27" s="1">
        <v>18</v>
      </c>
    </row>
    <row r="28" spans="1:17" ht="18" customHeight="1" x14ac:dyDescent="0.25">
      <c r="A28" s="1">
        <v>19</v>
      </c>
      <c r="B28" s="28" t="s">
        <v>41</v>
      </c>
      <c r="C28" s="23">
        <v>44</v>
      </c>
      <c r="D28" s="5">
        <v>5940213324.2853003</v>
      </c>
      <c r="E28" s="5">
        <v>0</v>
      </c>
      <c r="F28" s="6">
        <f t="shared" si="1"/>
        <v>5940213324.2853003</v>
      </c>
      <c r="G28" s="7">
        <v>68651257.310000002</v>
      </c>
      <c r="H28" s="7">
        <v>0</v>
      </c>
      <c r="I28" s="5">
        <v>650396531.20000005</v>
      </c>
      <c r="J28" s="8">
        <f t="shared" si="2"/>
        <v>5221165535.7753</v>
      </c>
      <c r="K28" s="6">
        <v>9372943.2300000004</v>
      </c>
      <c r="L28" s="8">
        <v>1715021558.5806</v>
      </c>
      <c r="M28" s="19">
        <v>0</v>
      </c>
      <c r="N28" s="19">
        <f t="shared" si="3"/>
        <v>1715021558.5806</v>
      </c>
      <c r="O28" s="99">
        <f t="shared" si="4"/>
        <v>7664607826.0958996</v>
      </c>
      <c r="P28" s="100">
        <f t="shared" si="5"/>
        <v>6945560037.5858994</v>
      </c>
      <c r="Q28" s="1">
        <v>19</v>
      </c>
    </row>
    <row r="29" spans="1:17" ht="18" customHeight="1" x14ac:dyDescent="0.25">
      <c r="A29" s="1">
        <v>20</v>
      </c>
      <c r="B29" s="28" t="s">
        <v>42</v>
      </c>
      <c r="C29" s="23">
        <v>34</v>
      </c>
      <c r="D29" s="5">
        <v>4603496268.1288004</v>
      </c>
      <c r="E29" s="5">
        <v>0</v>
      </c>
      <c r="F29" s="6">
        <f t="shared" si="1"/>
        <v>4603496268.1288004</v>
      </c>
      <c r="G29" s="7">
        <v>101946138.66</v>
      </c>
      <c r="H29" s="7">
        <v>0</v>
      </c>
      <c r="I29" s="5">
        <v>406564565.24000001</v>
      </c>
      <c r="J29" s="8">
        <f t="shared" si="2"/>
        <v>4094985564.2288008</v>
      </c>
      <c r="K29" s="6">
        <v>7263764.25</v>
      </c>
      <c r="L29" s="8">
        <v>1185254634.6566</v>
      </c>
      <c r="M29" s="19">
        <v>0</v>
      </c>
      <c r="N29" s="19">
        <f t="shared" si="3"/>
        <v>1185254634.6566</v>
      </c>
      <c r="O29" s="99">
        <f t="shared" si="4"/>
        <v>5796014667.0354004</v>
      </c>
      <c r="P29" s="100">
        <f t="shared" si="5"/>
        <v>5287503963.1354008</v>
      </c>
      <c r="Q29" s="1">
        <v>20</v>
      </c>
    </row>
    <row r="30" spans="1:17" ht="18" customHeight="1" x14ac:dyDescent="0.25">
      <c r="A30" s="1">
        <v>21</v>
      </c>
      <c r="B30" s="28" t="s">
        <v>43</v>
      </c>
      <c r="C30" s="23">
        <v>21</v>
      </c>
      <c r="D30" s="5">
        <v>3954426261.3972001</v>
      </c>
      <c r="E30" s="5">
        <v>0</v>
      </c>
      <c r="F30" s="6">
        <f t="shared" si="1"/>
        <v>3954426261.3972001</v>
      </c>
      <c r="G30" s="7">
        <v>40527697.229999997</v>
      </c>
      <c r="H30" s="7">
        <v>0</v>
      </c>
      <c r="I30" s="5">
        <v>439306620.22000003</v>
      </c>
      <c r="J30" s="8">
        <f t="shared" si="2"/>
        <v>3474591943.9471998</v>
      </c>
      <c r="K30" s="6">
        <v>6239609.7300000004</v>
      </c>
      <c r="L30" s="8">
        <v>949510767.40460002</v>
      </c>
      <c r="M30" s="19">
        <v>0</v>
      </c>
      <c r="N30" s="19">
        <f t="shared" si="3"/>
        <v>949510767.40460002</v>
      </c>
      <c r="O30" s="99">
        <f t="shared" si="4"/>
        <v>4910176638.5318003</v>
      </c>
      <c r="P30" s="100">
        <f t="shared" si="5"/>
        <v>4430342321.0817995</v>
      </c>
      <c r="Q30" s="1">
        <v>21</v>
      </c>
    </row>
    <row r="31" spans="1:17" ht="18" customHeight="1" x14ac:dyDescent="0.25">
      <c r="A31" s="1">
        <v>22</v>
      </c>
      <c r="B31" s="28" t="s">
        <v>44</v>
      </c>
      <c r="C31" s="23">
        <v>21</v>
      </c>
      <c r="D31" s="5">
        <v>4139090492.3354001</v>
      </c>
      <c r="E31" s="5">
        <v>0</v>
      </c>
      <c r="F31" s="6">
        <f t="shared" si="1"/>
        <v>4139090492.3354001</v>
      </c>
      <c r="G31" s="7">
        <v>28785606.329999998</v>
      </c>
      <c r="H31" s="7">
        <v>117593824.09999999</v>
      </c>
      <c r="I31" s="5">
        <v>522103672.67000002</v>
      </c>
      <c r="J31" s="8">
        <f t="shared" si="2"/>
        <v>3470607389.2354002</v>
      </c>
      <c r="K31" s="6">
        <v>6530987.71</v>
      </c>
      <c r="L31" s="8">
        <v>947066221.27059996</v>
      </c>
      <c r="M31" s="19">
        <v>0</v>
      </c>
      <c r="N31" s="19">
        <f t="shared" si="3"/>
        <v>947066221.27059996</v>
      </c>
      <c r="O31" s="99">
        <f t="shared" si="4"/>
        <v>5092687701.316</v>
      </c>
      <c r="P31" s="100">
        <f t="shared" si="5"/>
        <v>4424204598.2160006</v>
      </c>
      <c r="Q31" s="1">
        <v>22</v>
      </c>
    </row>
    <row r="32" spans="1:17" ht="18" customHeight="1" x14ac:dyDescent="0.25">
      <c r="A32" s="1">
        <v>23</v>
      </c>
      <c r="B32" s="28" t="s">
        <v>45</v>
      </c>
      <c r="C32" s="23">
        <v>16</v>
      </c>
      <c r="D32" s="5">
        <v>3333607862.5857</v>
      </c>
      <c r="E32" s="5">
        <v>0</v>
      </c>
      <c r="F32" s="6">
        <f t="shared" si="1"/>
        <v>3333607862.5857</v>
      </c>
      <c r="G32" s="7">
        <v>37140990.009999998</v>
      </c>
      <c r="H32" s="7">
        <v>0</v>
      </c>
      <c r="I32" s="5">
        <v>644358227.51999998</v>
      </c>
      <c r="J32" s="8">
        <f t="shared" si="2"/>
        <v>2652108645.0556998</v>
      </c>
      <c r="K32" s="6">
        <v>5260032.8499999996</v>
      </c>
      <c r="L32" s="8">
        <v>859606843.58130002</v>
      </c>
      <c r="M32" s="19">
        <v>0</v>
      </c>
      <c r="N32" s="19">
        <f t="shared" si="3"/>
        <v>859606843.58130002</v>
      </c>
      <c r="O32" s="99">
        <f t="shared" si="4"/>
        <v>4198474739.0170002</v>
      </c>
      <c r="P32" s="100">
        <f t="shared" si="5"/>
        <v>3516975521.4869995</v>
      </c>
      <c r="Q32" s="1">
        <v>23</v>
      </c>
    </row>
    <row r="33" spans="1:17" ht="18" customHeight="1" x14ac:dyDescent="0.25">
      <c r="A33" s="1">
        <v>24</v>
      </c>
      <c r="B33" s="28" t="s">
        <v>46</v>
      </c>
      <c r="C33" s="23">
        <v>20</v>
      </c>
      <c r="D33" s="5">
        <v>5016895511.3415003</v>
      </c>
      <c r="E33" s="5">
        <v>0</v>
      </c>
      <c r="F33" s="6">
        <f t="shared" si="1"/>
        <v>5016895511.3415003</v>
      </c>
      <c r="G33" s="7">
        <v>1233025932.79</v>
      </c>
      <c r="H33" s="7">
        <v>2000000000</v>
      </c>
      <c r="I33" s="5">
        <v>0</v>
      </c>
      <c r="J33" s="8">
        <f t="shared" si="2"/>
        <v>1783869578.5515003</v>
      </c>
      <c r="K33" s="6">
        <v>7916058.6100000003</v>
      </c>
      <c r="L33" s="8">
        <v>8512925032.5720997</v>
      </c>
      <c r="M33" s="19">
        <v>1000000000</v>
      </c>
      <c r="N33" s="19">
        <f t="shared" si="3"/>
        <v>7512925032.5720997</v>
      </c>
      <c r="O33" s="99">
        <f t="shared" si="4"/>
        <v>13537736602.5236</v>
      </c>
      <c r="P33" s="100">
        <f t="shared" si="5"/>
        <v>9304710669.7336006</v>
      </c>
      <c r="Q33" s="1">
        <v>24</v>
      </c>
    </row>
    <row r="34" spans="1:17" ht="18" customHeight="1" x14ac:dyDescent="0.25">
      <c r="A34" s="1">
        <v>25</v>
      </c>
      <c r="B34" s="28" t="s">
        <v>47</v>
      </c>
      <c r="C34" s="23">
        <v>13</v>
      </c>
      <c r="D34" s="5">
        <v>3453624908.7445002</v>
      </c>
      <c r="E34" s="5">
        <v>0</v>
      </c>
      <c r="F34" s="6">
        <f t="shared" si="1"/>
        <v>3453624908.7445002</v>
      </c>
      <c r="G34" s="7">
        <v>34223647.020000003</v>
      </c>
      <c r="H34" s="7">
        <v>226360533.05000001</v>
      </c>
      <c r="I34" s="5">
        <v>276871296.01999998</v>
      </c>
      <c r="J34" s="8">
        <f t="shared" si="2"/>
        <v>2916169432.6545</v>
      </c>
      <c r="K34" s="6">
        <v>5449405.3399999999</v>
      </c>
      <c r="L34" s="8">
        <v>810145217.31980002</v>
      </c>
      <c r="M34" s="19">
        <v>0</v>
      </c>
      <c r="N34" s="19">
        <f t="shared" si="3"/>
        <v>810145217.31980002</v>
      </c>
      <c r="O34" s="99">
        <f t="shared" si="4"/>
        <v>4269219531.4043002</v>
      </c>
      <c r="P34" s="100">
        <f t="shared" si="5"/>
        <v>3731764055.3143001</v>
      </c>
      <c r="Q34" s="1">
        <v>25</v>
      </c>
    </row>
    <row r="35" spans="1:17" ht="18" customHeight="1" x14ac:dyDescent="0.25">
      <c r="A35" s="1">
        <v>26</v>
      </c>
      <c r="B35" s="28" t="s">
        <v>48</v>
      </c>
      <c r="C35" s="23">
        <v>25</v>
      </c>
      <c r="D35" s="5">
        <v>4436027426.0286999</v>
      </c>
      <c r="E35" s="5">
        <v>0</v>
      </c>
      <c r="F35" s="6">
        <f t="shared" si="1"/>
        <v>4436027426.0286999</v>
      </c>
      <c r="G35" s="7">
        <v>43801311.840000004</v>
      </c>
      <c r="H35" s="7">
        <v>275631992.38</v>
      </c>
      <c r="I35" s="5">
        <v>322284475.04000002</v>
      </c>
      <c r="J35" s="8">
        <f t="shared" si="2"/>
        <v>3794309646.7686996</v>
      </c>
      <c r="K35" s="6">
        <v>6999518.5300000003</v>
      </c>
      <c r="L35" s="8">
        <v>1024569357.7114</v>
      </c>
      <c r="M35" s="19">
        <v>0</v>
      </c>
      <c r="N35" s="19">
        <f t="shared" si="3"/>
        <v>1024569357.7114</v>
      </c>
      <c r="O35" s="99">
        <f t="shared" si="4"/>
        <v>5467596302.2700996</v>
      </c>
      <c r="P35" s="100">
        <f t="shared" si="5"/>
        <v>4825878523.0100994</v>
      </c>
      <c r="Q35" s="1">
        <v>26</v>
      </c>
    </row>
    <row r="36" spans="1:17" ht="18" customHeight="1" x14ac:dyDescent="0.25">
      <c r="A36" s="1">
        <v>27</v>
      </c>
      <c r="B36" s="28" t="s">
        <v>49</v>
      </c>
      <c r="C36" s="23">
        <v>20</v>
      </c>
      <c r="D36" s="5">
        <v>3479274987.0356002</v>
      </c>
      <c r="E36" s="5">
        <v>0</v>
      </c>
      <c r="F36" s="6">
        <f t="shared" si="1"/>
        <v>3479274987.0356002</v>
      </c>
      <c r="G36" s="7">
        <v>65958551.520000003</v>
      </c>
      <c r="H36" s="7">
        <v>0</v>
      </c>
      <c r="I36" s="5">
        <v>1285898299.3800001</v>
      </c>
      <c r="J36" s="8">
        <f t="shared" si="2"/>
        <v>2127418136.1356001</v>
      </c>
      <c r="K36" s="6">
        <v>5489878.0800000001</v>
      </c>
      <c r="L36" s="8">
        <v>1062441550.9482</v>
      </c>
      <c r="M36" s="19">
        <v>0</v>
      </c>
      <c r="N36" s="19">
        <f t="shared" si="3"/>
        <v>1062441550.9482</v>
      </c>
      <c r="O36" s="99">
        <f t="shared" si="4"/>
        <v>4547206416.0637999</v>
      </c>
      <c r="P36" s="100">
        <f t="shared" si="5"/>
        <v>3195349565.1638002</v>
      </c>
      <c r="Q36" s="1">
        <v>27</v>
      </c>
    </row>
    <row r="37" spans="1:17" ht="18" customHeight="1" x14ac:dyDescent="0.25">
      <c r="A37" s="1">
        <v>28</v>
      </c>
      <c r="B37" s="28" t="s">
        <v>50</v>
      </c>
      <c r="C37" s="23">
        <v>18</v>
      </c>
      <c r="D37" s="5">
        <v>3486167820.4407001</v>
      </c>
      <c r="E37" s="5">
        <v>1215109586.0585001</v>
      </c>
      <c r="F37" s="6">
        <f t="shared" si="1"/>
        <v>4701277406.4991999</v>
      </c>
      <c r="G37" s="7">
        <v>51252138.68</v>
      </c>
      <c r="H37" s="7">
        <v>307710850.69999999</v>
      </c>
      <c r="I37" s="5">
        <v>515126931.64999998</v>
      </c>
      <c r="J37" s="8">
        <f t="shared" si="2"/>
        <v>3827187485.4691997</v>
      </c>
      <c r="K37" s="6">
        <v>8447114.9199999999</v>
      </c>
      <c r="L37" s="8">
        <v>972033123.22160006</v>
      </c>
      <c r="M37" s="19">
        <v>0</v>
      </c>
      <c r="N37" s="19">
        <f t="shared" si="3"/>
        <v>972033123.22160006</v>
      </c>
      <c r="O37" s="99">
        <f t="shared" si="4"/>
        <v>5681757644.6408005</v>
      </c>
      <c r="P37" s="100">
        <f t="shared" si="5"/>
        <v>4807667723.6107998</v>
      </c>
      <c r="Q37" s="1">
        <v>28</v>
      </c>
    </row>
    <row r="38" spans="1:17" ht="18" customHeight="1" x14ac:dyDescent="0.25">
      <c r="A38" s="1">
        <v>29</v>
      </c>
      <c r="B38" s="28" t="s">
        <v>51</v>
      </c>
      <c r="C38" s="23">
        <v>30</v>
      </c>
      <c r="D38" s="5">
        <v>3415492960.8316998</v>
      </c>
      <c r="E38" s="5">
        <v>0</v>
      </c>
      <c r="F38" s="6">
        <f t="shared" si="1"/>
        <v>3415492960.8316998</v>
      </c>
      <c r="G38" s="7">
        <v>104632899.01000001</v>
      </c>
      <c r="H38" s="7">
        <v>305678787</v>
      </c>
      <c r="I38" s="5">
        <v>1527614502.9400001</v>
      </c>
      <c r="J38" s="8">
        <f t="shared" si="2"/>
        <v>1477566771.8816996</v>
      </c>
      <c r="K38" s="6">
        <v>5389237.71</v>
      </c>
      <c r="L38" s="8">
        <v>977666449.20889997</v>
      </c>
      <c r="M38" s="19">
        <v>0</v>
      </c>
      <c r="N38" s="19">
        <f t="shared" si="3"/>
        <v>977666449.20889997</v>
      </c>
      <c r="O38" s="99">
        <f t="shared" si="4"/>
        <v>4398548647.7505999</v>
      </c>
      <c r="P38" s="100">
        <f t="shared" si="5"/>
        <v>2460622458.8005996</v>
      </c>
      <c r="Q38" s="1">
        <v>29</v>
      </c>
    </row>
    <row r="39" spans="1:17" ht="18" customHeight="1" x14ac:dyDescent="0.25">
      <c r="A39" s="1">
        <v>30</v>
      </c>
      <c r="B39" s="28" t="s">
        <v>52</v>
      </c>
      <c r="C39" s="23">
        <v>33</v>
      </c>
      <c r="D39" s="5">
        <v>4200385265.4720001</v>
      </c>
      <c r="E39" s="5">
        <v>0</v>
      </c>
      <c r="F39" s="6">
        <f t="shared" si="1"/>
        <v>4200385265.4720001</v>
      </c>
      <c r="G39" s="7">
        <v>321052947.91000003</v>
      </c>
      <c r="H39" s="7">
        <v>99912935</v>
      </c>
      <c r="I39" s="5">
        <v>818716101.65999997</v>
      </c>
      <c r="J39" s="8">
        <f t="shared" si="2"/>
        <v>2960703280.9020004</v>
      </c>
      <c r="K39" s="6">
        <v>6627703.5</v>
      </c>
      <c r="L39" s="8">
        <v>1443259906.9693</v>
      </c>
      <c r="M39" s="19">
        <v>0</v>
      </c>
      <c r="N39" s="19">
        <f t="shared" si="3"/>
        <v>1443259906.9693</v>
      </c>
      <c r="O39" s="99">
        <f t="shared" si="4"/>
        <v>5650272875.9413004</v>
      </c>
      <c r="P39" s="100">
        <f t="shared" si="5"/>
        <v>4410590891.3713007</v>
      </c>
      <c r="Q39" s="1">
        <v>30</v>
      </c>
    </row>
    <row r="40" spans="1:17" ht="18" customHeight="1" x14ac:dyDescent="0.25">
      <c r="A40" s="1">
        <v>31</v>
      </c>
      <c r="B40" s="28" t="s">
        <v>53</v>
      </c>
      <c r="C40" s="23">
        <v>17</v>
      </c>
      <c r="D40" s="5">
        <v>3910697101.1778998</v>
      </c>
      <c r="E40" s="5">
        <v>0</v>
      </c>
      <c r="F40" s="6">
        <f t="shared" si="1"/>
        <v>3910697101.1778998</v>
      </c>
      <c r="G40" s="7">
        <v>21796157.75</v>
      </c>
      <c r="H40" s="7">
        <v>400864283.55500001</v>
      </c>
      <c r="I40" s="5">
        <v>1302461807</v>
      </c>
      <c r="J40" s="8">
        <f t="shared" si="2"/>
        <v>2185574852.8729</v>
      </c>
      <c r="K40" s="6">
        <v>6170610.3700000001</v>
      </c>
      <c r="L40" s="8">
        <v>953850870.81700003</v>
      </c>
      <c r="M40" s="19">
        <v>0</v>
      </c>
      <c r="N40" s="19">
        <f t="shared" si="3"/>
        <v>953850870.81700003</v>
      </c>
      <c r="O40" s="99">
        <f t="shared" si="4"/>
        <v>4870718582.3648996</v>
      </c>
      <c r="P40" s="100">
        <f t="shared" si="5"/>
        <v>3145596334.0598998</v>
      </c>
      <c r="Q40" s="1">
        <v>31</v>
      </c>
    </row>
    <row r="41" spans="1:17" ht="18" customHeight="1" x14ac:dyDescent="0.25">
      <c r="A41" s="1">
        <v>32</v>
      </c>
      <c r="B41" s="28" t="s">
        <v>54</v>
      </c>
      <c r="C41" s="23">
        <v>23</v>
      </c>
      <c r="D41" s="5">
        <v>4038824743.1763</v>
      </c>
      <c r="E41" s="5">
        <v>10122690920.918501</v>
      </c>
      <c r="F41" s="6">
        <f t="shared" si="1"/>
        <v>14161515664.094801</v>
      </c>
      <c r="G41" s="7">
        <v>224300373.94</v>
      </c>
      <c r="H41" s="7">
        <v>0</v>
      </c>
      <c r="I41" s="5">
        <v>675850117.28999996</v>
      </c>
      <c r="J41" s="8">
        <f t="shared" si="2"/>
        <v>13261365172.864799</v>
      </c>
      <c r="K41" s="6">
        <v>27858442.98</v>
      </c>
      <c r="L41" s="8">
        <v>1411124106.5883</v>
      </c>
      <c r="M41" s="19">
        <v>0</v>
      </c>
      <c r="N41" s="19">
        <f t="shared" si="3"/>
        <v>1411124106.5883</v>
      </c>
      <c r="O41" s="99">
        <f t="shared" si="4"/>
        <v>15600498213.663101</v>
      </c>
      <c r="P41" s="100">
        <f t="shared" si="5"/>
        <v>14700347722.4331</v>
      </c>
      <c r="Q41" s="1">
        <v>32</v>
      </c>
    </row>
    <row r="42" spans="1:17" ht="18" customHeight="1" x14ac:dyDescent="0.25">
      <c r="A42" s="1">
        <v>33</v>
      </c>
      <c r="B42" s="28" t="s">
        <v>55</v>
      </c>
      <c r="C42" s="23">
        <v>23</v>
      </c>
      <c r="D42" s="5">
        <v>4127312232.0367999</v>
      </c>
      <c r="E42" s="5">
        <v>0</v>
      </c>
      <c r="F42" s="6">
        <f t="shared" si="1"/>
        <v>4127312232.0367999</v>
      </c>
      <c r="G42" s="7">
        <v>37266218.210000001</v>
      </c>
      <c r="H42" s="7">
        <v>0</v>
      </c>
      <c r="I42" s="5">
        <v>428751642.19</v>
      </c>
      <c r="J42" s="8">
        <f t="shared" si="2"/>
        <v>3661294371.6367998</v>
      </c>
      <c r="K42" s="6">
        <v>6512403.0300000003</v>
      </c>
      <c r="L42" s="8">
        <v>984121192.63900006</v>
      </c>
      <c r="M42" s="19">
        <v>0</v>
      </c>
      <c r="N42" s="19">
        <f t="shared" si="3"/>
        <v>984121192.63900006</v>
      </c>
      <c r="O42" s="99">
        <f t="shared" si="4"/>
        <v>5117945827.7058001</v>
      </c>
      <c r="P42" s="100">
        <f t="shared" si="5"/>
        <v>4651927967.3058004</v>
      </c>
      <c r="Q42" s="1">
        <v>33</v>
      </c>
    </row>
    <row r="43" spans="1:17" ht="18" customHeight="1" x14ac:dyDescent="0.25">
      <c r="A43" s="1">
        <v>34</v>
      </c>
      <c r="B43" s="28" t="s">
        <v>56</v>
      </c>
      <c r="C43" s="23">
        <v>16</v>
      </c>
      <c r="D43" s="5">
        <v>3607443333.6830001</v>
      </c>
      <c r="E43" s="5">
        <v>0</v>
      </c>
      <c r="F43" s="6">
        <f t="shared" si="1"/>
        <v>3607443333.6830001</v>
      </c>
      <c r="G43" s="7">
        <v>22654439.68</v>
      </c>
      <c r="H43" s="7">
        <v>0</v>
      </c>
      <c r="I43" s="5">
        <v>553013899.09000003</v>
      </c>
      <c r="J43" s="8">
        <f t="shared" si="2"/>
        <v>3031774994.9130001</v>
      </c>
      <c r="K43" s="6">
        <v>5692112.3399999999</v>
      </c>
      <c r="L43" s="8">
        <v>853672740.21650004</v>
      </c>
      <c r="M43" s="19">
        <v>0</v>
      </c>
      <c r="N43" s="19">
        <f t="shared" si="3"/>
        <v>853672740.21650004</v>
      </c>
      <c r="O43" s="99">
        <f t="shared" si="4"/>
        <v>4466808186.2395</v>
      </c>
      <c r="P43" s="100">
        <f t="shared" si="5"/>
        <v>3891139847.4695005</v>
      </c>
      <c r="Q43" s="1">
        <v>34</v>
      </c>
    </row>
    <row r="44" spans="1:17" ht="18" customHeight="1" x14ac:dyDescent="0.25">
      <c r="A44" s="1">
        <v>35</v>
      </c>
      <c r="B44" s="28" t="s">
        <v>57</v>
      </c>
      <c r="C44" s="23">
        <v>17</v>
      </c>
      <c r="D44" s="5">
        <v>3718810991.3692999</v>
      </c>
      <c r="E44" s="5">
        <v>0</v>
      </c>
      <c r="F44" s="6">
        <f t="shared" si="1"/>
        <v>3718810991.3692999</v>
      </c>
      <c r="G44" s="7">
        <v>33986777.189999998</v>
      </c>
      <c r="H44" s="7">
        <v>0</v>
      </c>
      <c r="I44" s="5">
        <v>242539775</v>
      </c>
      <c r="J44" s="8">
        <f t="shared" si="2"/>
        <v>3442284439.1792998</v>
      </c>
      <c r="K44" s="6">
        <v>5867837.1299999999</v>
      </c>
      <c r="L44" s="8">
        <v>854186400.78600001</v>
      </c>
      <c r="M44" s="19">
        <v>0</v>
      </c>
      <c r="N44" s="19">
        <f t="shared" si="3"/>
        <v>854186400.78600001</v>
      </c>
      <c r="O44" s="99">
        <f t="shared" si="4"/>
        <v>4578865229.2853003</v>
      </c>
      <c r="P44" s="100">
        <f t="shared" si="5"/>
        <v>4302338677.0952997</v>
      </c>
      <c r="Q44" s="1">
        <v>35</v>
      </c>
    </row>
    <row r="45" spans="1:17" ht="18" customHeight="1" thickBot="1" x14ac:dyDescent="0.3">
      <c r="A45" s="1">
        <v>36</v>
      </c>
      <c r="B45" s="28" t="s">
        <v>58</v>
      </c>
      <c r="C45" s="23">
        <v>14</v>
      </c>
      <c r="D45" s="5">
        <v>3726730972.908</v>
      </c>
      <c r="E45" s="5">
        <v>0</v>
      </c>
      <c r="F45" s="6">
        <f t="shared" si="1"/>
        <v>3726730972.908</v>
      </c>
      <c r="G45" s="7">
        <v>28430222.68</v>
      </c>
      <c r="H45" s="7">
        <v>488822936.86000001</v>
      </c>
      <c r="I45" s="5">
        <v>671055095.36000001</v>
      </c>
      <c r="J45" s="8">
        <f t="shared" si="2"/>
        <v>2538422718.0079999</v>
      </c>
      <c r="K45" s="6">
        <v>5880333.9100000001</v>
      </c>
      <c r="L45" s="8">
        <v>934727580.01670003</v>
      </c>
      <c r="M45" s="19">
        <v>0</v>
      </c>
      <c r="N45" s="19">
        <f t="shared" si="3"/>
        <v>934727580.01670003</v>
      </c>
      <c r="O45" s="99">
        <f t="shared" si="4"/>
        <v>4667338886.8346996</v>
      </c>
      <c r="P45" s="100">
        <f t="shared" si="5"/>
        <v>3479030631.9347</v>
      </c>
      <c r="Q45" s="1">
        <v>36</v>
      </c>
    </row>
    <row r="46" spans="1:17" ht="18" customHeight="1" thickTop="1" thickBot="1" x14ac:dyDescent="0.3">
      <c r="A46" s="1"/>
      <c r="B46" s="123" t="s">
        <v>878</v>
      </c>
      <c r="C46" s="124"/>
      <c r="D46" s="9">
        <f>SUM(D10:D45)</f>
        <v>142012109947.6243</v>
      </c>
      <c r="E46" s="9">
        <f t="shared" ref="E46:P46" si="6">SUM(E10:E45)</f>
        <v>51416909624.196999</v>
      </c>
      <c r="F46" s="9">
        <f t="shared" si="6"/>
        <v>193429019571.82129</v>
      </c>
      <c r="G46" s="9">
        <f t="shared" si="6"/>
        <v>3641804905.1999993</v>
      </c>
      <c r="H46" s="9">
        <f t="shared" si="6"/>
        <v>5797072505.7150002</v>
      </c>
      <c r="I46" s="9">
        <f t="shared" si="6"/>
        <v>23858808609.380905</v>
      </c>
      <c r="J46" s="9">
        <f t="shared" si="6"/>
        <v>160131333551.52539</v>
      </c>
      <c r="K46" s="9">
        <f t="shared" si="6"/>
        <v>339666942.86999995</v>
      </c>
      <c r="L46" s="9">
        <f t="shared" si="6"/>
        <v>44579619736.854912</v>
      </c>
      <c r="M46" s="9">
        <f t="shared" si="6"/>
        <v>1000000000</v>
      </c>
      <c r="N46" s="9">
        <f t="shared" si="6"/>
        <v>43579619736.854912</v>
      </c>
      <c r="O46" s="9">
        <f t="shared" si="6"/>
        <v>238348306251.54626</v>
      </c>
      <c r="P46" s="9">
        <f t="shared" si="6"/>
        <v>204050620231.25037</v>
      </c>
    </row>
    <row r="47" spans="1:17" ht="13.5" thickTop="1" x14ac:dyDescent="0.2">
      <c r="B47" t="s">
        <v>17</v>
      </c>
      <c r="I47" s="29"/>
      <c r="J47" s="29"/>
      <c r="K47" s="30"/>
      <c r="L47" s="31"/>
      <c r="M47" s="31"/>
      <c r="N47" s="31"/>
    </row>
    <row r="48" spans="1:17" x14ac:dyDescent="0.2">
      <c r="B48" t="s">
        <v>914</v>
      </c>
      <c r="I48" s="30"/>
      <c r="J48" s="29"/>
    </row>
    <row r="49" spans="1:16" x14ac:dyDescent="0.2">
      <c r="C49" s="20" t="s">
        <v>21</v>
      </c>
      <c r="O49" s="29"/>
    </row>
    <row r="50" spans="1:16" x14ac:dyDescent="0.2">
      <c r="C50" s="20"/>
    </row>
    <row r="51" spans="1:16" x14ac:dyDescent="0.2">
      <c r="I51" s="30"/>
      <c r="J51" s="30"/>
    </row>
    <row r="52" spans="1:16" x14ac:dyDescent="0.2">
      <c r="P52" s="30"/>
    </row>
    <row r="53" spans="1:16" ht="20.25" x14ac:dyDescent="0.3">
      <c r="A53" s="25"/>
    </row>
  </sheetData>
  <mergeCells count="19">
    <mergeCell ref="P7:P8"/>
    <mergeCell ref="M7:M8"/>
    <mergeCell ref="N7:N8"/>
    <mergeCell ref="A2:S2"/>
    <mergeCell ref="B46:C46"/>
    <mergeCell ref="G7:I7"/>
    <mergeCell ref="F7:F8"/>
    <mergeCell ref="E7:E8"/>
    <mergeCell ref="D7:D8"/>
    <mergeCell ref="C7:C8"/>
    <mergeCell ref="B7:B8"/>
    <mergeCell ref="K7:K8"/>
    <mergeCell ref="A4:P4"/>
    <mergeCell ref="A7:A8"/>
    <mergeCell ref="Q7:Q8"/>
    <mergeCell ref="D5:P5"/>
    <mergeCell ref="J7:J8"/>
    <mergeCell ref="L7:L8"/>
    <mergeCell ref="O7:O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414"/>
  <sheetViews>
    <sheetView topLeftCell="B4" workbookViewId="0">
      <pane xSplit="3" ySplit="3" topLeftCell="E411" activePane="bottomRight" state="frozen"/>
      <selection activeCell="B4" sqref="B4"/>
      <selection pane="topRight" activeCell="E4" sqref="E4"/>
      <selection pane="bottomLeft" activeCell="B7" sqref="B7"/>
      <selection pane="bottomRight" activeCell="B414" sqref="A414:XFD420"/>
    </sheetView>
  </sheetViews>
  <sheetFormatPr defaultRowHeight="12.75" x14ac:dyDescent="0.2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6" width="23.140625" customWidth="1"/>
    <col min="7" max="7" width="19.85546875" customWidth="1"/>
    <col min="8" max="8" width="18.42578125" customWidth="1"/>
    <col min="9" max="9" width="19.7109375" bestFit="1" customWidth="1"/>
    <col min="10" max="10" width="0.7109375" customWidth="1"/>
    <col min="11" max="11" width="4.7109375" style="16" customWidth="1"/>
    <col min="12" max="12" width="13" customWidth="1"/>
    <col min="13" max="13" width="9.42578125" bestFit="1" customWidth="1"/>
    <col min="14" max="14" width="22.28515625" customWidth="1"/>
    <col min="15" max="15" width="18.7109375" customWidth="1"/>
    <col min="16" max="16" width="24.28515625" customWidth="1"/>
    <col min="17" max="17" width="21.85546875" customWidth="1"/>
    <col min="18" max="18" width="18.7109375" customWidth="1"/>
    <col min="19" max="19" width="22.140625" bestFit="1" customWidth="1"/>
  </cols>
  <sheetData>
    <row r="1" spans="1:19" ht="26.25" x14ac:dyDescent="0.4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</row>
    <row r="2" spans="1:19" ht="26.25" hidden="1" x14ac:dyDescent="0.4">
      <c r="A2" s="26"/>
      <c r="B2" s="26"/>
      <c r="C2" s="26"/>
      <c r="D2" s="26"/>
      <c r="E2" s="26"/>
      <c r="F2" s="43"/>
      <c r="G2" s="26"/>
      <c r="H2" s="26"/>
      <c r="I2" s="26"/>
      <c r="J2" s="26"/>
      <c r="K2" s="26"/>
      <c r="L2" s="26"/>
      <c r="M2" s="26"/>
      <c r="N2" s="26"/>
      <c r="O2" s="26"/>
      <c r="P2" s="43"/>
      <c r="Q2" s="26"/>
      <c r="R2" s="26"/>
      <c r="S2" s="26"/>
    </row>
    <row r="3" spans="1:19" ht="18" x14ac:dyDescent="0.25">
      <c r="J3" s="22" t="s">
        <v>14</v>
      </c>
    </row>
    <row r="4" spans="1:19" ht="45" customHeight="1" x14ac:dyDescent="0.3">
      <c r="B4" s="143" t="s">
        <v>913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</row>
    <row r="5" spans="1:19" x14ac:dyDescent="0.2">
      <c r="J5" s="16">
        <v>0</v>
      </c>
    </row>
    <row r="6" spans="1:19" ht="91.5" customHeight="1" x14ac:dyDescent="0.2">
      <c r="A6" s="12" t="s">
        <v>0</v>
      </c>
      <c r="B6" s="3" t="s">
        <v>7</v>
      </c>
      <c r="C6" s="3" t="s">
        <v>0</v>
      </c>
      <c r="D6" s="3" t="s">
        <v>8</v>
      </c>
      <c r="E6" s="3" t="s">
        <v>4</v>
      </c>
      <c r="F6" s="3" t="s">
        <v>879</v>
      </c>
      <c r="G6" s="3" t="s">
        <v>22</v>
      </c>
      <c r="H6" s="3" t="s">
        <v>9</v>
      </c>
      <c r="I6" s="3" t="s">
        <v>15</v>
      </c>
      <c r="J6" s="10"/>
      <c r="K6" s="17"/>
      <c r="L6" s="3" t="s">
        <v>7</v>
      </c>
      <c r="M6" s="3" t="s">
        <v>0</v>
      </c>
      <c r="N6" s="3" t="s">
        <v>8</v>
      </c>
      <c r="O6" s="3" t="s">
        <v>4</v>
      </c>
      <c r="P6" s="3" t="s">
        <v>879</v>
      </c>
      <c r="Q6" s="3" t="s">
        <v>22</v>
      </c>
      <c r="R6" s="3" t="s">
        <v>9</v>
      </c>
      <c r="S6" s="3" t="s">
        <v>15</v>
      </c>
    </row>
    <row r="7" spans="1:19" ht="15.75" x14ac:dyDescent="0.25">
      <c r="A7" s="1"/>
      <c r="B7" s="1"/>
      <c r="C7" s="1"/>
      <c r="D7" s="1"/>
      <c r="E7" s="76" t="s">
        <v>898</v>
      </c>
      <c r="F7" s="76" t="s">
        <v>898</v>
      </c>
      <c r="G7" s="76" t="s">
        <v>898</v>
      </c>
      <c r="H7" s="76" t="s">
        <v>898</v>
      </c>
      <c r="I7" s="76" t="s">
        <v>898</v>
      </c>
      <c r="J7" s="10"/>
      <c r="K7" s="17"/>
      <c r="L7" s="4"/>
      <c r="M7" s="4"/>
      <c r="N7" s="4"/>
      <c r="O7" s="76" t="s">
        <v>898</v>
      </c>
      <c r="P7" s="76" t="s">
        <v>898</v>
      </c>
      <c r="Q7" s="76" t="s">
        <v>898</v>
      </c>
      <c r="R7" s="76" t="s">
        <v>898</v>
      </c>
      <c r="S7" s="76" t="s">
        <v>898</v>
      </c>
    </row>
    <row r="8" spans="1:19" ht="24.95" customHeight="1" x14ac:dyDescent="0.2">
      <c r="A8" s="140">
        <v>1</v>
      </c>
      <c r="B8" s="137" t="s">
        <v>23</v>
      </c>
      <c r="C8" s="1">
        <v>1</v>
      </c>
      <c r="D8" s="5" t="s">
        <v>62</v>
      </c>
      <c r="E8" s="5">
        <v>116421888.56</v>
      </c>
      <c r="F8" s="5">
        <v>0</v>
      </c>
      <c r="G8" s="5">
        <v>183699.75839999999</v>
      </c>
      <c r="H8" s="5">
        <v>28136918.6796</v>
      </c>
      <c r="I8" s="6">
        <f>E8+F8+G8+H8</f>
        <v>144742506.998</v>
      </c>
      <c r="J8" s="10"/>
      <c r="K8" s="144">
        <v>19</v>
      </c>
      <c r="L8" s="137" t="s">
        <v>41</v>
      </c>
      <c r="M8" s="11">
        <v>26</v>
      </c>
      <c r="N8" s="5" t="s">
        <v>443</v>
      </c>
      <c r="O8" s="5">
        <v>123247990.41760001</v>
      </c>
      <c r="P8" s="5">
        <v>0</v>
      </c>
      <c r="Q8" s="5">
        <v>194470.52729999999</v>
      </c>
      <c r="R8" s="5">
        <v>30003276.534400001</v>
      </c>
      <c r="S8" s="6">
        <f>O8+P8+Q8+R8</f>
        <v>153445737.47930002</v>
      </c>
    </row>
    <row r="9" spans="1:19" ht="24.95" customHeight="1" x14ac:dyDescent="0.2">
      <c r="A9" s="140"/>
      <c r="B9" s="138"/>
      <c r="C9" s="1">
        <v>2</v>
      </c>
      <c r="D9" s="5" t="s">
        <v>63</v>
      </c>
      <c r="E9" s="5">
        <v>194234754.68709999</v>
      </c>
      <c r="F9" s="5">
        <v>0</v>
      </c>
      <c r="G9" s="5">
        <v>306479.11609999998</v>
      </c>
      <c r="H9" s="5">
        <v>49295997.670900002</v>
      </c>
      <c r="I9" s="6">
        <f t="shared" ref="I9:I72" si="0">E9+F9+G9+H9</f>
        <v>243837231.47409999</v>
      </c>
      <c r="J9" s="10"/>
      <c r="K9" s="144"/>
      <c r="L9" s="138"/>
      <c r="M9" s="11">
        <v>27</v>
      </c>
      <c r="N9" s="5" t="s">
        <v>444</v>
      </c>
      <c r="O9" s="5">
        <v>120700910.1865</v>
      </c>
      <c r="P9" s="5">
        <v>0</v>
      </c>
      <c r="Q9" s="5">
        <v>190451.54060000001</v>
      </c>
      <c r="R9" s="5">
        <v>32249377.069800001</v>
      </c>
      <c r="S9" s="6">
        <f t="shared" ref="S9:S72" si="1">O9+P9+Q9+R9</f>
        <v>153140738.7969</v>
      </c>
    </row>
    <row r="10" spans="1:19" ht="24.95" customHeight="1" x14ac:dyDescent="0.2">
      <c r="A10" s="140"/>
      <c r="B10" s="138"/>
      <c r="C10" s="1">
        <v>3</v>
      </c>
      <c r="D10" s="5" t="s">
        <v>64</v>
      </c>
      <c r="E10" s="5">
        <v>136665535.1415</v>
      </c>
      <c r="F10" s="5">
        <v>0</v>
      </c>
      <c r="G10" s="5">
        <v>215641.8015</v>
      </c>
      <c r="H10" s="5">
        <v>32331628.305799998</v>
      </c>
      <c r="I10" s="6">
        <f t="shared" si="0"/>
        <v>169212805.24879998</v>
      </c>
      <c r="J10" s="10"/>
      <c r="K10" s="144"/>
      <c r="L10" s="138"/>
      <c r="M10" s="11">
        <v>28</v>
      </c>
      <c r="N10" s="5" t="s">
        <v>445</v>
      </c>
      <c r="O10" s="5">
        <v>120810171.3647</v>
      </c>
      <c r="P10" s="5">
        <v>0</v>
      </c>
      <c r="Q10" s="5">
        <v>190623.94159999999</v>
      </c>
      <c r="R10" s="5">
        <v>31715791.920400001</v>
      </c>
      <c r="S10" s="6">
        <f t="shared" si="1"/>
        <v>152716587.22670001</v>
      </c>
    </row>
    <row r="11" spans="1:19" ht="24.95" customHeight="1" x14ac:dyDescent="0.2">
      <c r="A11" s="140"/>
      <c r="B11" s="138"/>
      <c r="C11" s="1">
        <v>4</v>
      </c>
      <c r="D11" s="5" t="s">
        <v>65</v>
      </c>
      <c r="E11" s="5">
        <v>139247378.63060001</v>
      </c>
      <c r="F11" s="5">
        <v>0</v>
      </c>
      <c r="G11" s="5">
        <v>219715.6404</v>
      </c>
      <c r="H11" s="5">
        <v>33796680.035099998</v>
      </c>
      <c r="I11" s="6">
        <f t="shared" si="0"/>
        <v>173263774.30610001</v>
      </c>
      <c r="J11" s="10"/>
      <c r="K11" s="144"/>
      <c r="L11" s="138"/>
      <c r="M11" s="11">
        <v>29</v>
      </c>
      <c r="N11" s="5" t="s">
        <v>446</v>
      </c>
      <c r="O11" s="5">
        <v>143180101.67609999</v>
      </c>
      <c r="P11" s="5">
        <v>0</v>
      </c>
      <c r="Q11" s="5">
        <v>225921.00510000001</v>
      </c>
      <c r="R11" s="5">
        <v>37452668.301899999</v>
      </c>
      <c r="S11" s="6">
        <f t="shared" si="1"/>
        <v>180858690.9831</v>
      </c>
    </row>
    <row r="12" spans="1:19" ht="24.95" customHeight="1" x14ac:dyDescent="0.2">
      <c r="A12" s="140"/>
      <c r="B12" s="138"/>
      <c r="C12" s="1">
        <v>5</v>
      </c>
      <c r="D12" s="5" t="s">
        <v>66</v>
      </c>
      <c r="E12" s="5">
        <v>126742386.3027</v>
      </c>
      <c r="F12" s="5">
        <v>0</v>
      </c>
      <c r="G12" s="5">
        <v>199984.26430000001</v>
      </c>
      <c r="H12" s="5">
        <v>30177156.205400001</v>
      </c>
      <c r="I12" s="6">
        <f t="shared" si="0"/>
        <v>157119526.77239999</v>
      </c>
      <c r="J12" s="10"/>
      <c r="K12" s="144"/>
      <c r="L12" s="138"/>
      <c r="M12" s="11">
        <v>30</v>
      </c>
      <c r="N12" s="5" t="s">
        <v>447</v>
      </c>
      <c r="O12" s="5">
        <v>144300196.41850001</v>
      </c>
      <c r="P12" s="5">
        <v>0</v>
      </c>
      <c r="Q12" s="5">
        <v>227688.38010000001</v>
      </c>
      <c r="R12" s="5">
        <v>36877148.095100001</v>
      </c>
      <c r="S12" s="6">
        <f t="shared" si="1"/>
        <v>181405032.8937</v>
      </c>
    </row>
    <row r="13" spans="1:19" ht="24.95" customHeight="1" x14ac:dyDescent="0.2">
      <c r="A13" s="140"/>
      <c r="B13" s="138"/>
      <c r="C13" s="1">
        <v>6</v>
      </c>
      <c r="D13" s="5" t="s">
        <v>67</v>
      </c>
      <c r="E13" s="5">
        <v>130892124.721</v>
      </c>
      <c r="F13" s="5">
        <v>0</v>
      </c>
      <c r="G13" s="5">
        <v>206532.05319999999</v>
      </c>
      <c r="H13" s="5">
        <v>31229946.859200001</v>
      </c>
      <c r="I13" s="6">
        <f t="shared" si="0"/>
        <v>162328603.63340002</v>
      </c>
      <c r="J13" s="10"/>
      <c r="K13" s="144"/>
      <c r="L13" s="138"/>
      <c r="M13" s="11">
        <v>31</v>
      </c>
      <c r="N13" s="5" t="s">
        <v>47</v>
      </c>
      <c r="O13" s="5">
        <v>249491215.4569</v>
      </c>
      <c r="P13" s="5">
        <v>0</v>
      </c>
      <c r="Q13" s="5">
        <v>393667.17509999999</v>
      </c>
      <c r="R13" s="5">
        <v>62484620.401600003</v>
      </c>
      <c r="S13" s="6">
        <f t="shared" si="1"/>
        <v>312369503.03359997</v>
      </c>
    </row>
    <row r="14" spans="1:19" ht="24.95" customHeight="1" x14ac:dyDescent="0.2">
      <c r="A14" s="140"/>
      <c r="B14" s="138"/>
      <c r="C14" s="1">
        <v>7</v>
      </c>
      <c r="D14" s="5" t="s">
        <v>68</v>
      </c>
      <c r="E14" s="5">
        <v>127000419.8387</v>
      </c>
      <c r="F14" s="5">
        <v>0</v>
      </c>
      <c r="G14" s="5">
        <v>200391.41029999999</v>
      </c>
      <c r="H14" s="5">
        <v>29961060.239300001</v>
      </c>
      <c r="I14" s="6">
        <f t="shared" si="0"/>
        <v>157161871.4883</v>
      </c>
      <c r="J14" s="10"/>
      <c r="K14" s="144"/>
      <c r="L14" s="138"/>
      <c r="M14" s="11">
        <v>32</v>
      </c>
      <c r="N14" s="5" t="s">
        <v>448</v>
      </c>
      <c r="O14" s="5">
        <v>124964641.00749999</v>
      </c>
      <c r="P14" s="5">
        <v>0</v>
      </c>
      <c r="Q14" s="5">
        <v>197179.19579999999</v>
      </c>
      <c r="R14" s="5">
        <v>32305424.243900001</v>
      </c>
      <c r="S14" s="6">
        <f t="shared" si="1"/>
        <v>157467244.4472</v>
      </c>
    </row>
    <row r="15" spans="1:19" ht="24.95" customHeight="1" x14ac:dyDescent="0.2">
      <c r="A15" s="140"/>
      <c r="B15" s="138"/>
      <c r="C15" s="1">
        <v>8</v>
      </c>
      <c r="D15" s="5" t="s">
        <v>69</v>
      </c>
      <c r="E15" s="5">
        <v>123833328.5684</v>
      </c>
      <c r="F15" s="5">
        <v>0</v>
      </c>
      <c r="G15" s="5">
        <v>195394.12059999999</v>
      </c>
      <c r="H15" s="5">
        <v>28602016.589899998</v>
      </c>
      <c r="I15" s="6">
        <f t="shared" si="0"/>
        <v>152630739.2789</v>
      </c>
      <c r="J15" s="10"/>
      <c r="K15" s="144"/>
      <c r="L15" s="138"/>
      <c r="M15" s="11">
        <v>33</v>
      </c>
      <c r="N15" s="5" t="s">
        <v>449</v>
      </c>
      <c r="O15" s="5">
        <v>123673887.2555</v>
      </c>
      <c r="P15" s="5">
        <v>0</v>
      </c>
      <c r="Q15" s="5">
        <v>195142.54139999999</v>
      </c>
      <c r="R15" s="5">
        <v>29586735.0064</v>
      </c>
      <c r="S15" s="6">
        <f t="shared" si="1"/>
        <v>153455764.80329999</v>
      </c>
    </row>
    <row r="16" spans="1:19" ht="24.95" customHeight="1" x14ac:dyDescent="0.2">
      <c r="A16" s="140"/>
      <c r="B16" s="138"/>
      <c r="C16" s="1">
        <v>9</v>
      </c>
      <c r="D16" s="5" t="s">
        <v>70</v>
      </c>
      <c r="E16" s="5">
        <v>133598526.9901</v>
      </c>
      <c r="F16" s="5">
        <v>0</v>
      </c>
      <c r="G16" s="5">
        <v>210802.43100000001</v>
      </c>
      <c r="H16" s="5">
        <v>31911742.6743</v>
      </c>
      <c r="I16" s="6">
        <f t="shared" si="0"/>
        <v>165721072.09539998</v>
      </c>
      <c r="J16" s="10"/>
      <c r="K16" s="144"/>
      <c r="L16" s="138"/>
      <c r="M16" s="11">
        <v>34</v>
      </c>
      <c r="N16" s="5" t="s">
        <v>450</v>
      </c>
      <c r="O16" s="5">
        <v>148040775.32690001</v>
      </c>
      <c r="P16" s="5">
        <v>0</v>
      </c>
      <c r="Q16" s="5">
        <v>233590.5644</v>
      </c>
      <c r="R16" s="5">
        <v>37810019.1985</v>
      </c>
      <c r="S16" s="6">
        <f t="shared" si="1"/>
        <v>186084385.0898</v>
      </c>
    </row>
    <row r="17" spans="1:19" ht="24.95" customHeight="1" x14ac:dyDescent="0.2">
      <c r="A17" s="140"/>
      <c r="B17" s="138"/>
      <c r="C17" s="1">
        <v>10</v>
      </c>
      <c r="D17" s="5" t="s">
        <v>71</v>
      </c>
      <c r="E17" s="5">
        <v>135575472.36829999</v>
      </c>
      <c r="F17" s="5">
        <v>0</v>
      </c>
      <c r="G17" s="5">
        <v>213921.81330000001</v>
      </c>
      <c r="H17" s="5">
        <v>33082914.5909</v>
      </c>
      <c r="I17" s="6">
        <f t="shared" si="0"/>
        <v>168872308.77250001</v>
      </c>
      <c r="J17" s="10"/>
      <c r="K17" s="144"/>
      <c r="L17" s="138"/>
      <c r="M17" s="11">
        <v>35</v>
      </c>
      <c r="N17" s="5" t="s">
        <v>451</v>
      </c>
      <c r="O17" s="5">
        <v>122147908.68960001</v>
      </c>
      <c r="P17" s="5">
        <v>0</v>
      </c>
      <c r="Q17" s="5">
        <v>192734.73050000001</v>
      </c>
      <c r="R17" s="5">
        <v>31982250.0847</v>
      </c>
      <c r="S17" s="6">
        <f t="shared" si="1"/>
        <v>154322893.50479999</v>
      </c>
    </row>
    <row r="18" spans="1:19" ht="24.95" customHeight="1" x14ac:dyDescent="0.2">
      <c r="A18" s="140"/>
      <c r="B18" s="138"/>
      <c r="C18" s="1">
        <v>11</v>
      </c>
      <c r="D18" s="5" t="s">
        <v>72</v>
      </c>
      <c r="E18" s="5">
        <v>148262623.5246</v>
      </c>
      <c r="F18" s="5">
        <v>0</v>
      </c>
      <c r="G18" s="5">
        <v>233940.61420000001</v>
      </c>
      <c r="H18" s="5">
        <v>37343636.819499999</v>
      </c>
      <c r="I18" s="6">
        <f t="shared" si="0"/>
        <v>185840200.95829999</v>
      </c>
      <c r="J18" s="10"/>
      <c r="K18" s="144"/>
      <c r="L18" s="138"/>
      <c r="M18" s="11">
        <v>36</v>
      </c>
      <c r="N18" s="5" t="s">
        <v>452</v>
      </c>
      <c r="O18" s="5">
        <v>154600507.6489</v>
      </c>
      <c r="P18" s="5">
        <v>0</v>
      </c>
      <c r="Q18" s="5">
        <v>243941.03419999999</v>
      </c>
      <c r="R18" s="5">
        <v>39543535.554300003</v>
      </c>
      <c r="S18" s="6">
        <f t="shared" si="1"/>
        <v>194387984.23740003</v>
      </c>
    </row>
    <row r="19" spans="1:19" ht="24.95" customHeight="1" x14ac:dyDescent="0.2">
      <c r="A19" s="140"/>
      <c r="B19" s="138"/>
      <c r="C19" s="1">
        <v>12</v>
      </c>
      <c r="D19" s="5" t="s">
        <v>73</v>
      </c>
      <c r="E19" s="5">
        <v>142750550.0293</v>
      </c>
      <c r="F19" s="5">
        <v>0</v>
      </c>
      <c r="G19" s="5">
        <v>225243.2242</v>
      </c>
      <c r="H19" s="5">
        <v>35637341.465999998</v>
      </c>
      <c r="I19" s="6">
        <f t="shared" si="0"/>
        <v>178613134.71950001</v>
      </c>
      <c r="J19" s="10"/>
      <c r="K19" s="144"/>
      <c r="L19" s="138"/>
      <c r="M19" s="11">
        <v>37</v>
      </c>
      <c r="N19" s="5" t="s">
        <v>453</v>
      </c>
      <c r="O19" s="5">
        <v>135764030.05129999</v>
      </c>
      <c r="P19" s="5">
        <v>0</v>
      </c>
      <c r="Q19" s="5">
        <v>214219.33470000001</v>
      </c>
      <c r="R19" s="5">
        <v>36138034.346600004</v>
      </c>
      <c r="S19" s="6">
        <f t="shared" si="1"/>
        <v>172116283.73259997</v>
      </c>
    </row>
    <row r="20" spans="1:19" ht="24.95" customHeight="1" x14ac:dyDescent="0.2">
      <c r="A20" s="140"/>
      <c r="B20" s="138"/>
      <c r="C20" s="1">
        <v>13</v>
      </c>
      <c r="D20" s="5" t="s">
        <v>74</v>
      </c>
      <c r="E20" s="5">
        <v>109007468.7403</v>
      </c>
      <c r="F20" s="5">
        <v>0</v>
      </c>
      <c r="G20" s="5">
        <v>172000.6943</v>
      </c>
      <c r="H20" s="5">
        <v>26473561.614599999</v>
      </c>
      <c r="I20" s="6">
        <f t="shared" si="0"/>
        <v>135653031.0492</v>
      </c>
      <c r="J20" s="10"/>
      <c r="K20" s="144"/>
      <c r="L20" s="138"/>
      <c r="M20" s="11">
        <v>38</v>
      </c>
      <c r="N20" s="5" t="s">
        <v>454</v>
      </c>
      <c r="O20" s="5">
        <v>141174719.79769999</v>
      </c>
      <c r="P20" s="5">
        <v>0</v>
      </c>
      <c r="Q20" s="5">
        <v>222756.75330000001</v>
      </c>
      <c r="R20" s="5">
        <v>37383646.006300002</v>
      </c>
      <c r="S20" s="6">
        <f t="shared" si="1"/>
        <v>178781122.5573</v>
      </c>
    </row>
    <row r="21" spans="1:19" ht="24.95" customHeight="1" x14ac:dyDescent="0.2">
      <c r="A21" s="140"/>
      <c r="B21" s="138"/>
      <c r="C21" s="1">
        <v>14</v>
      </c>
      <c r="D21" s="5" t="s">
        <v>75</v>
      </c>
      <c r="E21" s="5">
        <v>102997168.5892</v>
      </c>
      <c r="F21" s="5">
        <v>0</v>
      </c>
      <c r="G21" s="5">
        <v>162517.16250000001</v>
      </c>
      <c r="H21" s="5">
        <v>24884911.820999999</v>
      </c>
      <c r="I21" s="6">
        <f t="shared" si="0"/>
        <v>128044597.57269999</v>
      </c>
      <c r="J21" s="10"/>
      <c r="K21" s="144"/>
      <c r="L21" s="138"/>
      <c r="M21" s="11">
        <v>39</v>
      </c>
      <c r="N21" s="5" t="s">
        <v>455</v>
      </c>
      <c r="O21" s="5">
        <v>111140295.31990001</v>
      </c>
      <c r="P21" s="5">
        <v>0</v>
      </c>
      <c r="Q21" s="5">
        <v>175366.0385</v>
      </c>
      <c r="R21" s="5">
        <v>29114815.125</v>
      </c>
      <c r="S21" s="6">
        <f t="shared" si="1"/>
        <v>140430476.48339999</v>
      </c>
    </row>
    <row r="22" spans="1:19" ht="24.95" customHeight="1" x14ac:dyDescent="0.2">
      <c r="A22" s="140"/>
      <c r="B22" s="138"/>
      <c r="C22" s="1">
        <v>15</v>
      </c>
      <c r="D22" s="5" t="s">
        <v>76</v>
      </c>
      <c r="E22" s="5">
        <v>107250221.8521</v>
      </c>
      <c r="F22" s="5">
        <v>0</v>
      </c>
      <c r="G22" s="5">
        <v>169227.96979999999</v>
      </c>
      <c r="H22" s="5">
        <v>26870640.4604</v>
      </c>
      <c r="I22" s="6">
        <f t="shared" si="0"/>
        <v>134290090.2823</v>
      </c>
      <c r="J22" s="10"/>
      <c r="K22" s="144"/>
      <c r="L22" s="138"/>
      <c r="M22" s="11">
        <v>40</v>
      </c>
      <c r="N22" s="5" t="s">
        <v>456</v>
      </c>
      <c r="O22" s="5">
        <v>122536122.5131</v>
      </c>
      <c r="P22" s="5">
        <v>0</v>
      </c>
      <c r="Q22" s="5">
        <v>193347.28520000001</v>
      </c>
      <c r="R22" s="5">
        <v>33124127.654899999</v>
      </c>
      <c r="S22" s="6">
        <f t="shared" si="1"/>
        <v>155853597.45319998</v>
      </c>
    </row>
    <row r="23" spans="1:19" ht="24.95" customHeight="1" x14ac:dyDescent="0.2">
      <c r="A23" s="140"/>
      <c r="B23" s="138"/>
      <c r="C23" s="1">
        <v>16</v>
      </c>
      <c r="D23" s="5" t="s">
        <v>77</v>
      </c>
      <c r="E23" s="5">
        <v>159875495.1027</v>
      </c>
      <c r="F23" s="5">
        <v>0</v>
      </c>
      <c r="G23" s="5">
        <v>252264.3309</v>
      </c>
      <c r="H23" s="5">
        <v>35706096.2333</v>
      </c>
      <c r="I23" s="6">
        <f t="shared" si="0"/>
        <v>195833855.66690001</v>
      </c>
      <c r="J23" s="10"/>
      <c r="K23" s="144"/>
      <c r="L23" s="138"/>
      <c r="M23" s="11">
        <v>41</v>
      </c>
      <c r="N23" s="5" t="s">
        <v>457</v>
      </c>
      <c r="O23" s="5">
        <v>151091390.8229</v>
      </c>
      <c r="P23" s="5">
        <v>0</v>
      </c>
      <c r="Q23" s="5">
        <v>238404.0693</v>
      </c>
      <c r="R23" s="5">
        <v>38077547.476000004</v>
      </c>
      <c r="S23" s="6">
        <f t="shared" si="1"/>
        <v>189407342.3682</v>
      </c>
    </row>
    <row r="24" spans="1:19" ht="24.95" customHeight="1" x14ac:dyDescent="0.2">
      <c r="A24" s="140"/>
      <c r="B24" s="139"/>
      <c r="C24" s="1">
        <v>17</v>
      </c>
      <c r="D24" s="5" t="s">
        <v>78</v>
      </c>
      <c r="E24" s="5">
        <v>138141806.4258</v>
      </c>
      <c r="F24" s="5">
        <v>0</v>
      </c>
      <c r="G24" s="5">
        <v>217971.18030000001</v>
      </c>
      <c r="H24" s="5">
        <v>30215747.159499999</v>
      </c>
      <c r="I24" s="6">
        <f t="shared" si="0"/>
        <v>168575524.7656</v>
      </c>
      <c r="J24" s="10"/>
      <c r="K24" s="144"/>
      <c r="L24" s="138"/>
      <c r="M24" s="11">
        <v>42</v>
      </c>
      <c r="N24" s="5" t="s">
        <v>458</v>
      </c>
      <c r="O24" s="5">
        <v>176651776.39610001</v>
      </c>
      <c r="P24" s="5">
        <v>0</v>
      </c>
      <c r="Q24" s="5">
        <v>278735.288</v>
      </c>
      <c r="R24" s="5">
        <v>47301588.071900003</v>
      </c>
      <c r="S24" s="6">
        <f t="shared" si="1"/>
        <v>224232099.75600001</v>
      </c>
    </row>
    <row r="25" spans="1:19" ht="24.95" customHeight="1" x14ac:dyDescent="0.2">
      <c r="A25" s="1"/>
      <c r="B25" s="125" t="s">
        <v>811</v>
      </c>
      <c r="C25" s="126"/>
      <c r="D25" s="127"/>
      <c r="E25" s="13">
        <f>SUM(E8:E24)</f>
        <v>2272497150.0723996</v>
      </c>
      <c r="F25" s="13">
        <f t="shared" ref="F25:I25" si="2">SUM(F8:F24)</f>
        <v>0</v>
      </c>
      <c r="G25" s="13">
        <f t="shared" si="2"/>
        <v>3585727.5853000004</v>
      </c>
      <c r="H25" s="13">
        <f t="shared" si="2"/>
        <v>545657997.4246999</v>
      </c>
      <c r="I25" s="13">
        <f t="shared" si="2"/>
        <v>2821740875.0824008</v>
      </c>
      <c r="J25" s="10"/>
      <c r="K25" s="144"/>
      <c r="L25" s="138"/>
      <c r="M25" s="11">
        <v>43</v>
      </c>
      <c r="N25" s="5" t="s">
        <v>459</v>
      </c>
      <c r="O25" s="5">
        <v>115283297.5678</v>
      </c>
      <c r="P25" s="5">
        <v>0</v>
      </c>
      <c r="Q25" s="5">
        <v>181903.1985</v>
      </c>
      <c r="R25" s="5">
        <v>31191704.024900001</v>
      </c>
      <c r="S25" s="6">
        <f t="shared" si="1"/>
        <v>146656904.79120001</v>
      </c>
    </row>
    <row r="26" spans="1:19" ht="24.95" customHeight="1" x14ac:dyDescent="0.2">
      <c r="A26" s="140">
        <v>2</v>
      </c>
      <c r="B26" s="137" t="s">
        <v>24</v>
      </c>
      <c r="C26" s="1">
        <v>1</v>
      </c>
      <c r="D26" s="5" t="s">
        <v>79</v>
      </c>
      <c r="E26" s="5">
        <v>141668930.13249999</v>
      </c>
      <c r="F26" s="5">
        <v>0</v>
      </c>
      <c r="G26" s="5">
        <v>223536.55790000001</v>
      </c>
      <c r="H26" s="5">
        <v>32781934.590300001</v>
      </c>
      <c r="I26" s="6">
        <f t="shared" si="0"/>
        <v>174674401.2807</v>
      </c>
      <c r="J26" s="10"/>
      <c r="K26" s="144"/>
      <c r="L26" s="139"/>
      <c r="M26" s="11">
        <v>44</v>
      </c>
      <c r="N26" s="5" t="s">
        <v>460</v>
      </c>
      <c r="O26" s="5">
        <v>135557110.08520001</v>
      </c>
      <c r="P26" s="5">
        <v>0</v>
      </c>
      <c r="Q26" s="5">
        <v>213892.83989999999</v>
      </c>
      <c r="R26" s="5">
        <v>34963986.501000002</v>
      </c>
      <c r="S26" s="6">
        <f t="shared" si="1"/>
        <v>170734989.42610002</v>
      </c>
    </row>
    <row r="27" spans="1:19" ht="24.95" customHeight="1" x14ac:dyDescent="0.2">
      <c r="A27" s="140"/>
      <c r="B27" s="138"/>
      <c r="C27" s="1">
        <v>2</v>
      </c>
      <c r="D27" s="5" t="s">
        <v>80</v>
      </c>
      <c r="E27" s="5">
        <v>173069478.5738</v>
      </c>
      <c r="F27" s="5">
        <v>0</v>
      </c>
      <c r="G27" s="5">
        <v>273082.85230000003</v>
      </c>
      <c r="H27" s="5">
        <v>34590158.217500001</v>
      </c>
      <c r="I27" s="6">
        <f t="shared" si="0"/>
        <v>207932719.64359999</v>
      </c>
      <c r="J27" s="10"/>
      <c r="K27" s="24"/>
      <c r="L27" s="125" t="s">
        <v>829</v>
      </c>
      <c r="M27" s="126"/>
      <c r="N27" s="127"/>
      <c r="O27" s="13">
        <f>2664357048.0027+3592744163.07</f>
        <v>6257101211.0727005</v>
      </c>
      <c r="P27" s="13">
        <v>0</v>
      </c>
      <c r="Q27" s="13">
        <f>4204035.4435+5668918.82</f>
        <v>9872954.2635000013</v>
      </c>
      <c r="R27" s="13">
        <f>689306295.6176+931732944.92</f>
        <v>1621039240.5376</v>
      </c>
      <c r="S27" s="13">
        <f>3357867379.0638+4530146026.81</f>
        <v>7888013405.8738003</v>
      </c>
    </row>
    <row r="28" spans="1:19" ht="24.95" customHeight="1" x14ac:dyDescent="0.2">
      <c r="A28" s="140"/>
      <c r="B28" s="138"/>
      <c r="C28" s="1">
        <v>3</v>
      </c>
      <c r="D28" s="5" t="s">
        <v>81</v>
      </c>
      <c r="E28" s="5">
        <v>147368710.58660001</v>
      </c>
      <c r="F28" s="5">
        <v>0</v>
      </c>
      <c r="G28" s="5">
        <v>232530.1269</v>
      </c>
      <c r="H28" s="5">
        <v>31700852.821199998</v>
      </c>
      <c r="I28" s="6">
        <f t="shared" si="0"/>
        <v>179302093.53469998</v>
      </c>
      <c r="J28" s="10"/>
      <c r="K28" s="134">
        <v>20</v>
      </c>
      <c r="L28" s="137" t="s">
        <v>42</v>
      </c>
      <c r="M28" s="11">
        <v>1</v>
      </c>
      <c r="N28" s="5" t="s">
        <v>461</v>
      </c>
      <c r="O28" s="5">
        <v>137745860.56720001</v>
      </c>
      <c r="P28" s="5">
        <v>0</v>
      </c>
      <c r="Q28" s="5">
        <v>217346.4253</v>
      </c>
      <c r="R28" s="5">
        <v>30264615.840500001</v>
      </c>
      <c r="S28" s="6">
        <f t="shared" si="1"/>
        <v>168227822.833</v>
      </c>
    </row>
    <row r="29" spans="1:19" ht="24.95" customHeight="1" x14ac:dyDescent="0.2">
      <c r="A29" s="140"/>
      <c r="B29" s="138"/>
      <c r="C29" s="1">
        <v>4</v>
      </c>
      <c r="D29" s="5" t="s">
        <v>82</v>
      </c>
      <c r="E29" s="5">
        <v>129023429.49240001</v>
      </c>
      <c r="F29" s="5">
        <v>0</v>
      </c>
      <c r="G29" s="5">
        <v>203583.47659999999</v>
      </c>
      <c r="H29" s="5">
        <v>29420709.3125</v>
      </c>
      <c r="I29" s="6">
        <f t="shared" si="0"/>
        <v>158647722.28150001</v>
      </c>
      <c r="J29" s="10"/>
      <c r="K29" s="135"/>
      <c r="L29" s="138"/>
      <c r="M29" s="11">
        <v>2</v>
      </c>
      <c r="N29" s="5" t="s">
        <v>462</v>
      </c>
      <c r="O29" s="5">
        <v>141939033.72549999</v>
      </c>
      <c r="P29" s="5">
        <v>0</v>
      </c>
      <c r="Q29" s="5">
        <v>223962.74890000001</v>
      </c>
      <c r="R29" s="5">
        <v>32619132.210299999</v>
      </c>
      <c r="S29" s="6">
        <f t="shared" si="1"/>
        <v>174782128.68469998</v>
      </c>
    </row>
    <row r="30" spans="1:19" ht="24.95" customHeight="1" x14ac:dyDescent="0.2">
      <c r="A30" s="140"/>
      <c r="B30" s="138"/>
      <c r="C30" s="1">
        <v>5</v>
      </c>
      <c r="D30" s="5" t="s">
        <v>83</v>
      </c>
      <c r="E30" s="5">
        <v>127673307.0033</v>
      </c>
      <c r="F30" s="5">
        <v>0</v>
      </c>
      <c r="G30" s="5">
        <v>201453.14540000001</v>
      </c>
      <c r="H30" s="5">
        <v>30519849.240400001</v>
      </c>
      <c r="I30" s="6">
        <f t="shared" si="0"/>
        <v>158394609.38910002</v>
      </c>
      <c r="J30" s="10"/>
      <c r="K30" s="135"/>
      <c r="L30" s="138"/>
      <c r="M30" s="11">
        <v>3</v>
      </c>
      <c r="N30" s="5" t="s">
        <v>463</v>
      </c>
      <c r="O30" s="5">
        <v>154416259.34599999</v>
      </c>
      <c r="P30" s="5">
        <v>0</v>
      </c>
      <c r="Q30" s="5">
        <v>243650.3125</v>
      </c>
      <c r="R30" s="5">
        <v>34251255.348899998</v>
      </c>
      <c r="S30" s="6">
        <f t="shared" si="1"/>
        <v>188911165.00739998</v>
      </c>
    </row>
    <row r="31" spans="1:19" ht="24.95" customHeight="1" x14ac:dyDescent="0.2">
      <c r="A31" s="140"/>
      <c r="B31" s="138"/>
      <c r="C31" s="1">
        <v>6</v>
      </c>
      <c r="D31" s="5" t="s">
        <v>84</v>
      </c>
      <c r="E31" s="5">
        <v>136501163.02160001</v>
      </c>
      <c r="F31" s="5">
        <v>0</v>
      </c>
      <c r="G31" s="5">
        <v>215382.44200000001</v>
      </c>
      <c r="H31" s="5">
        <v>32617003.407299999</v>
      </c>
      <c r="I31" s="6">
        <f t="shared" si="0"/>
        <v>169333548.87090001</v>
      </c>
      <c r="J31" s="10"/>
      <c r="K31" s="135"/>
      <c r="L31" s="138"/>
      <c r="M31" s="11">
        <v>4</v>
      </c>
      <c r="N31" s="5" t="s">
        <v>464</v>
      </c>
      <c r="O31" s="5">
        <v>144780600.29629999</v>
      </c>
      <c r="P31" s="5">
        <v>0</v>
      </c>
      <c r="Q31" s="5">
        <v>228446.39970000001</v>
      </c>
      <c r="R31" s="5">
        <v>33478566.801600002</v>
      </c>
      <c r="S31" s="6">
        <f t="shared" si="1"/>
        <v>178487613.49759999</v>
      </c>
    </row>
    <row r="32" spans="1:19" ht="24.95" customHeight="1" x14ac:dyDescent="0.2">
      <c r="A32" s="140"/>
      <c r="B32" s="138"/>
      <c r="C32" s="1">
        <v>7</v>
      </c>
      <c r="D32" s="5" t="s">
        <v>85</v>
      </c>
      <c r="E32" s="5">
        <v>148682494.12310001</v>
      </c>
      <c r="F32" s="5">
        <v>0</v>
      </c>
      <c r="G32" s="5">
        <v>234603.11960000001</v>
      </c>
      <c r="H32" s="5">
        <v>32037871.568700001</v>
      </c>
      <c r="I32" s="6">
        <f t="shared" si="0"/>
        <v>180954968.8114</v>
      </c>
      <c r="J32" s="10"/>
      <c r="K32" s="135"/>
      <c r="L32" s="138"/>
      <c r="M32" s="11">
        <v>5</v>
      </c>
      <c r="N32" s="5" t="s">
        <v>465</v>
      </c>
      <c r="O32" s="5">
        <v>135401451.93040001</v>
      </c>
      <c r="P32" s="5">
        <v>0</v>
      </c>
      <c r="Q32" s="5">
        <v>213647.23</v>
      </c>
      <c r="R32" s="5">
        <v>30464258.817499999</v>
      </c>
      <c r="S32" s="6">
        <f t="shared" si="1"/>
        <v>166079357.9779</v>
      </c>
    </row>
    <row r="33" spans="1:19" ht="24.95" customHeight="1" x14ac:dyDescent="0.2">
      <c r="A33" s="140"/>
      <c r="B33" s="138"/>
      <c r="C33" s="1">
        <v>8</v>
      </c>
      <c r="D33" s="5" t="s">
        <v>86</v>
      </c>
      <c r="E33" s="5">
        <v>155534291.84470001</v>
      </c>
      <c r="F33" s="5">
        <v>0</v>
      </c>
      <c r="G33" s="5">
        <v>245414.43350000001</v>
      </c>
      <c r="H33" s="5">
        <v>31994197.577399999</v>
      </c>
      <c r="I33" s="6">
        <f t="shared" si="0"/>
        <v>187773903.8556</v>
      </c>
      <c r="J33" s="10"/>
      <c r="K33" s="135"/>
      <c r="L33" s="138"/>
      <c r="M33" s="11">
        <v>6</v>
      </c>
      <c r="N33" s="5" t="s">
        <v>466</v>
      </c>
      <c r="O33" s="5">
        <v>126652449.55850001</v>
      </c>
      <c r="P33" s="5">
        <v>0</v>
      </c>
      <c r="Q33" s="5">
        <v>199842.35500000001</v>
      </c>
      <c r="R33" s="5">
        <v>29478216.468899999</v>
      </c>
      <c r="S33" s="6">
        <f t="shared" si="1"/>
        <v>156330508.38240001</v>
      </c>
    </row>
    <row r="34" spans="1:19" ht="24.95" customHeight="1" x14ac:dyDescent="0.2">
      <c r="A34" s="140"/>
      <c r="B34" s="138"/>
      <c r="C34" s="1">
        <v>9</v>
      </c>
      <c r="D34" s="5" t="s">
        <v>790</v>
      </c>
      <c r="E34" s="5">
        <v>135229328.19569999</v>
      </c>
      <c r="F34" s="5">
        <v>0</v>
      </c>
      <c r="G34" s="5">
        <v>213375.63939999999</v>
      </c>
      <c r="H34" s="5">
        <v>33985544.310500003</v>
      </c>
      <c r="I34" s="6">
        <f t="shared" si="0"/>
        <v>169428248.14559999</v>
      </c>
      <c r="J34" s="10"/>
      <c r="K34" s="135"/>
      <c r="L34" s="138"/>
      <c r="M34" s="11">
        <v>7</v>
      </c>
      <c r="N34" s="5" t="s">
        <v>467</v>
      </c>
      <c r="O34" s="5">
        <v>127066923.80580001</v>
      </c>
      <c r="P34" s="5">
        <v>0</v>
      </c>
      <c r="Q34" s="5">
        <v>200496.3456</v>
      </c>
      <c r="R34" s="5">
        <v>27878263.605700001</v>
      </c>
      <c r="S34" s="6">
        <f t="shared" si="1"/>
        <v>155145683.75709999</v>
      </c>
    </row>
    <row r="35" spans="1:19" ht="24.95" customHeight="1" x14ac:dyDescent="0.2">
      <c r="A35" s="140"/>
      <c r="B35" s="138"/>
      <c r="C35" s="1">
        <v>10</v>
      </c>
      <c r="D35" s="5" t="s">
        <v>87</v>
      </c>
      <c r="E35" s="5">
        <v>121080079.5105</v>
      </c>
      <c r="F35" s="5">
        <v>0</v>
      </c>
      <c r="G35" s="5">
        <v>191049.82430000001</v>
      </c>
      <c r="H35" s="5">
        <v>28270872.776000001</v>
      </c>
      <c r="I35" s="6">
        <f t="shared" si="0"/>
        <v>149542002.1108</v>
      </c>
      <c r="J35" s="10"/>
      <c r="K35" s="135"/>
      <c r="L35" s="138"/>
      <c r="M35" s="11">
        <v>8</v>
      </c>
      <c r="N35" s="5" t="s">
        <v>468</v>
      </c>
      <c r="O35" s="5">
        <v>136050537.29789999</v>
      </c>
      <c r="P35" s="5">
        <v>0</v>
      </c>
      <c r="Q35" s="5">
        <v>214671.4087</v>
      </c>
      <c r="R35" s="5">
        <v>30021700.1646</v>
      </c>
      <c r="S35" s="6">
        <f t="shared" si="1"/>
        <v>166286908.87119997</v>
      </c>
    </row>
    <row r="36" spans="1:19" ht="24.95" customHeight="1" x14ac:dyDescent="0.2">
      <c r="A36" s="140"/>
      <c r="B36" s="138"/>
      <c r="C36" s="1">
        <v>11</v>
      </c>
      <c r="D36" s="5" t="s">
        <v>88</v>
      </c>
      <c r="E36" s="5">
        <v>123044434.2133</v>
      </c>
      <c r="F36" s="5">
        <v>0</v>
      </c>
      <c r="G36" s="5">
        <v>194149.3401</v>
      </c>
      <c r="H36" s="5">
        <v>29743883.4716</v>
      </c>
      <c r="I36" s="6">
        <f t="shared" si="0"/>
        <v>152982467.02500001</v>
      </c>
      <c r="J36" s="10"/>
      <c r="K36" s="135"/>
      <c r="L36" s="138"/>
      <c r="M36" s="11">
        <v>9</v>
      </c>
      <c r="N36" s="5" t="s">
        <v>469</v>
      </c>
      <c r="O36" s="5">
        <v>127608935.4945</v>
      </c>
      <c r="P36" s="5">
        <v>0</v>
      </c>
      <c r="Q36" s="5">
        <v>201351.57490000001</v>
      </c>
      <c r="R36" s="5">
        <v>28681651.0229</v>
      </c>
      <c r="S36" s="6">
        <f t="shared" si="1"/>
        <v>156491938.0923</v>
      </c>
    </row>
    <row r="37" spans="1:19" ht="24.95" customHeight="1" x14ac:dyDescent="0.2">
      <c r="A37" s="140"/>
      <c r="B37" s="138"/>
      <c r="C37" s="1">
        <v>12</v>
      </c>
      <c r="D37" s="5" t="s">
        <v>89</v>
      </c>
      <c r="E37" s="5">
        <v>120468422.2685</v>
      </c>
      <c r="F37" s="5">
        <v>0</v>
      </c>
      <c r="G37" s="5">
        <v>190084.70259999999</v>
      </c>
      <c r="H37" s="5">
        <v>28164664.049899999</v>
      </c>
      <c r="I37" s="6">
        <f t="shared" si="0"/>
        <v>148823171.021</v>
      </c>
      <c r="J37" s="10"/>
      <c r="K37" s="135"/>
      <c r="L37" s="138"/>
      <c r="M37" s="11">
        <v>10</v>
      </c>
      <c r="N37" s="5" t="s">
        <v>470</v>
      </c>
      <c r="O37" s="5">
        <v>153857270.3908</v>
      </c>
      <c r="P37" s="5">
        <v>0</v>
      </c>
      <c r="Q37" s="5">
        <v>242768.29509999999</v>
      </c>
      <c r="R37" s="5">
        <v>34969769.420000002</v>
      </c>
      <c r="S37" s="6">
        <f t="shared" si="1"/>
        <v>189069808.10589999</v>
      </c>
    </row>
    <row r="38" spans="1:19" ht="24.95" customHeight="1" x14ac:dyDescent="0.2">
      <c r="A38" s="140"/>
      <c r="B38" s="138"/>
      <c r="C38" s="1">
        <v>13</v>
      </c>
      <c r="D38" s="5" t="s">
        <v>90</v>
      </c>
      <c r="E38" s="5">
        <v>139685725.5451</v>
      </c>
      <c r="F38" s="5">
        <v>0</v>
      </c>
      <c r="G38" s="5">
        <v>220407.29920000001</v>
      </c>
      <c r="H38" s="5">
        <v>30967959.105099998</v>
      </c>
      <c r="I38" s="6">
        <f t="shared" si="0"/>
        <v>170874091.94940001</v>
      </c>
      <c r="J38" s="10"/>
      <c r="K38" s="135"/>
      <c r="L38" s="138"/>
      <c r="M38" s="11">
        <v>11</v>
      </c>
      <c r="N38" s="5" t="s">
        <v>471</v>
      </c>
      <c r="O38" s="5">
        <v>126981037.2419</v>
      </c>
      <c r="P38" s="5">
        <v>0</v>
      </c>
      <c r="Q38" s="5">
        <v>200360.82689999999</v>
      </c>
      <c r="R38" s="5">
        <v>28301760.868900001</v>
      </c>
      <c r="S38" s="6">
        <f t="shared" si="1"/>
        <v>155483158.9377</v>
      </c>
    </row>
    <row r="39" spans="1:19" ht="24.95" customHeight="1" x14ac:dyDescent="0.2">
      <c r="A39" s="140"/>
      <c r="B39" s="138"/>
      <c r="C39" s="1">
        <v>14</v>
      </c>
      <c r="D39" s="5" t="s">
        <v>91</v>
      </c>
      <c r="E39" s="5">
        <v>135417038.27079999</v>
      </c>
      <c r="F39" s="5">
        <v>0</v>
      </c>
      <c r="G39" s="5">
        <v>213671.82339999999</v>
      </c>
      <c r="H39" s="5">
        <v>31113293.841800001</v>
      </c>
      <c r="I39" s="6">
        <f t="shared" si="0"/>
        <v>166744003.93599999</v>
      </c>
      <c r="J39" s="10"/>
      <c r="K39" s="135"/>
      <c r="L39" s="138"/>
      <c r="M39" s="11">
        <v>12</v>
      </c>
      <c r="N39" s="5" t="s">
        <v>472</v>
      </c>
      <c r="O39" s="5">
        <v>141034274.3263</v>
      </c>
      <c r="P39" s="5">
        <v>0</v>
      </c>
      <c r="Q39" s="5">
        <v>222535.14730000001</v>
      </c>
      <c r="R39" s="5">
        <v>31622321.848499998</v>
      </c>
      <c r="S39" s="6">
        <f t="shared" si="1"/>
        <v>172879131.32209998</v>
      </c>
    </row>
    <row r="40" spans="1:19" ht="24.95" customHeight="1" x14ac:dyDescent="0.2">
      <c r="A40" s="140"/>
      <c r="B40" s="138"/>
      <c r="C40" s="1">
        <v>15</v>
      </c>
      <c r="D40" s="5" t="s">
        <v>92</v>
      </c>
      <c r="E40" s="5">
        <v>129220437.0853</v>
      </c>
      <c r="F40" s="5">
        <v>0</v>
      </c>
      <c r="G40" s="5">
        <v>203894.3309</v>
      </c>
      <c r="H40" s="5">
        <v>30830382.6884</v>
      </c>
      <c r="I40" s="6">
        <f t="shared" si="0"/>
        <v>160254714.10460001</v>
      </c>
      <c r="J40" s="10"/>
      <c r="K40" s="135"/>
      <c r="L40" s="138"/>
      <c r="M40" s="11">
        <v>13</v>
      </c>
      <c r="N40" s="5" t="s">
        <v>473</v>
      </c>
      <c r="O40" s="5">
        <v>153695386.08539999</v>
      </c>
      <c r="P40" s="5">
        <v>0</v>
      </c>
      <c r="Q40" s="5">
        <v>242512.86110000001</v>
      </c>
      <c r="R40" s="5">
        <v>33385600.725099999</v>
      </c>
      <c r="S40" s="6">
        <f t="shared" si="1"/>
        <v>187323499.67159998</v>
      </c>
    </row>
    <row r="41" spans="1:19" ht="24.95" customHeight="1" x14ac:dyDescent="0.2">
      <c r="A41" s="140"/>
      <c r="B41" s="138"/>
      <c r="C41" s="1">
        <v>16</v>
      </c>
      <c r="D41" s="5" t="s">
        <v>93</v>
      </c>
      <c r="E41" s="5">
        <v>120384986.734</v>
      </c>
      <c r="F41" s="5">
        <v>0</v>
      </c>
      <c r="G41" s="5">
        <v>189953.05129999999</v>
      </c>
      <c r="H41" s="5">
        <v>29349948.083099999</v>
      </c>
      <c r="I41" s="6">
        <f t="shared" si="0"/>
        <v>149924887.86840001</v>
      </c>
      <c r="J41" s="10"/>
      <c r="K41" s="135"/>
      <c r="L41" s="138"/>
      <c r="M41" s="11">
        <v>14</v>
      </c>
      <c r="N41" s="5" t="s">
        <v>474</v>
      </c>
      <c r="O41" s="5">
        <v>153336014.5675</v>
      </c>
      <c r="P41" s="5">
        <v>0</v>
      </c>
      <c r="Q41" s="5">
        <v>241945.81599999999</v>
      </c>
      <c r="R41" s="5">
        <v>35361029.525799997</v>
      </c>
      <c r="S41" s="6">
        <f t="shared" si="1"/>
        <v>188938989.9093</v>
      </c>
    </row>
    <row r="42" spans="1:19" ht="24.95" customHeight="1" x14ac:dyDescent="0.2">
      <c r="A42" s="140"/>
      <c r="B42" s="138"/>
      <c r="C42" s="1">
        <v>17</v>
      </c>
      <c r="D42" s="5" t="s">
        <v>94</v>
      </c>
      <c r="E42" s="5">
        <v>114408716.59469999</v>
      </c>
      <c r="F42" s="5">
        <v>0</v>
      </c>
      <c r="G42" s="5">
        <v>180523.21479999999</v>
      </c>
      <c r="H42" s="5">
        <v>26794116.684599999</v>
      </c>
      <c r="I42" s="6">
        <f t="shared" si="0"/>
        <v>141383356.4941</v>
      </c>
      <c r="J42" s="10"/>
      <c r="K42" s="135"/>
      <c r="L42" s="138"/>
      <c r="M42" s="11">
        <v>15</v>
      </c>
      <c r="N42" s="5" t="s">
        <v>475</v>
      </c>
      <c r="O42" s="5">
        <v>133901501.5421</v>
      </c>
      <c r="P42" s="5">
        <v>0</v>
      </c>
      <c r="Q42" s="5">
        <v>211280.4884</v>
      </c>
      <c r="R42" s="5">
        <v>31627806.178199999</v>
      </c>
      <c r="S42" s="6">
        <f t="shared" si="1"/>
        <v>165740588.2087</v>
      </c>
    </row>
    <row r="43" spans="1:19" ht="24.95" customHeight="1" x14ac:dyDescent="0.2">
      <c r="A43" s="140"/>
      <c r="B43" s="138"/>
      <c r="C43" s="1">
        <v>18</v>
      </c>
      <c r="D43" s="5" t="s">
        <v>95</v>
      </c>
      <c r="E43" s="5">
        <v>129606241.15970001</v>
      </c>
      <c r="F43" s="5">
        <v>0</v>
      </c>
      <c r="G43" s="5">
        <v>204503.0834</v>
      </c>
      <c r="H43" s="5">
        <v>30696417.903499998</v>
      </c>
      <c r="I43" s="6">
        <f t="shared" si="0"/>
        <v>160507162.14660001</v>
      </c>
      <c r="J43" s="10"/>
      <c r="K43" s="135"/>
      <c r="L43" s="138"/>
      <c r="M43" s="11">
        <v>16</v>
      </c>
      <c r="N43" s="5" t="s">
        <v>476</v>
      </c>
      <c r="O43" s="5">
        <v>150850124.5616</v>
      </c>
      <c r="P43" s="5">
        <v>0</v>
      </c>
      <c r="Q43" s="5">
        <v>238023.38010000001</v>
      </c>
      <c r="R43" s="5">
        <v>31627471.767900001</v>
      </c>
      <c r="S43" s="6">
        <f t="shared" si="1"/>
        <v>182715619.7096</v>
      </c>
    </row>
    <row r="44" spans="1:19" ht="24.95" customHeight="1" x14ac:dyDescent="0.2">
      <c r="A44" s="140"/>
      <c r="B44" s="138"/>
      <c r="C44" s="1">
        <v>19</v>
      </c>
      <c r="D44" s="5" t="s">
        <v>96</v>
      </c>
      <c r="E44" s="5">
        <v>163137696.67629999</v>
      </c>
      <c r="F44" s="5">
        <v>0</v>
      </c>
      <c r="G44" s="5">
        <v>257411.69320000001</v>
      </c>
      <c r="H44" s="5">
        <v>33614348.825599998</v>
      </c>
      <c r="I44" s="6">
        <f t="shared" si="0"/>
        <v>197009457.19509998</v>
      </c>
      <c r="J44" s="10"/>
      <c r="K44" s="135"/>
      <c r="L44" s="138"/>
      <c r="M44" s="11">
        <v>17</v>
      </c>
      <c r="N44" s="5" t="s">
        <v>477</v>
      </c>
      <c r="O44" s="5">
        <v>155720498.33070001</v>
      </c>
      <c r="P44" s="5">
        <v>0</v>
      </c>
      <c r="Q44" s="5">
        <v>245708.245</v>
      </c>
      <c r="R44" s="5">
        <v>33843676.018200003</v>
      </c>
      <c r="S44" s="6">
        <f t="shared" si="1"/>
        <v>189809882.59390002</v>
      </c>
    </row>
    <row r="45" spans="1:19" ht="24.95" customHeight="1" x14ac:dyDescent="0.2">
      <c r="A45" s="140"/>
      <c r="B45" s="138"/>
      <c r="C45" s="1">
        <v>20</v>
      </c>
      <c r="D45" s="5" t="s">
        <v>97</v>
      </c>
      <c r="E45" s="5">
        <v>139773256.46959999</v>
      </c>
      <c r="F45" s="5">
        <v>0</v>
      </c>
      <c r="G45" s="5">
        <v>220545.41250000001</v>
      </c>
      <c r="H45" s="5">
        <v>24206917.5955</v>
      </c>
      <c r="I45" s="6">
        <f t="shared" si="0"/>
        <v>164200719.47759998</v>
      </c>
      <c r="J45" s="10"/>
      <c r="K45" s="135"/>
      <c r="L45" s="138"/>
      <c r="M45" s="11">
        <v>18</v>
      </c>
      <c r="N45" s="5" t="s">
        <v>478</v>
      </c>
      <c r="O45" s="5">
        <v>149067329.78979999</v>
      </c>
      <c r="P45" s="5">
        <v>0</v>
      </c>
      <c r="Q45" s="5">
        <v>235210.34400000001</v>
      </c>
      <c r="R45" s="5">
        <v>32607494.7302</v>
      </c>
      <c r="S45" s="6">
        <f t="shared" si="1"/>
        <v>181910034.86399999</v>
      </c>
    </row>
    <row r="46" spans="1:19" ht="24.95" customHeight="1" x14ac:dyDescent="0.2">
      <c r="A46" s="140"/>
      <c r="B46" s="138"/>
      <c r="C46" s="14">
        <v>21</v>
      </c>
      <c r="D46" s="5" t="s">
        <v>791</v>
      </c>
      <c r="E46" s="5">
        <v>135450830.83239999</v>
      </c>
      <c r="F46" s="5">
        <v>0</v>
      </c>
      <c r="G46" s="5">
        <v>213725.144</v>
      </c>
      <c r="H46" s="5">
        <v>33742093.578000002</v>
      </c>
      <c r="I46" s="6">
        <f t="shared" si="0"/>
        <v>169406649.5544</v>
      </c>
      <c r="J46" s="10"/>
      <c r="K46" s="135"/>
      <c r="L46" s="138"/>
      <c r="M46" s="11">
        <v>19</v>
      </c>
      <c r="N46" s="5" t="s">
        <v>479</v>
      </c>
      <c r="O46" s="5">
        <v>163469329.72620001</v>
      </c>
      <c r="P46" s="5">
        <v>0</v>
      </c>
      <c r="Q46" s="5">
        <v>257934.97029999999</v>
      </c>
      <c r="R46" s="5">
        <v>36709907.100699998</v>
      </c>
      <c r="S46" s="6">
        <f t="shared" si="1"/>
        <v>200437171.79719999</v>
      </c>
    </row>
    <row r="47" spans="1:19" ht="24.95" customHeight="1" x14ac:dyDescent="0.2">
      <c r="A47" s="1"/>
      <c r="B47" s="141" t="s">
        <v>812</v>
      </c>
      <c r="C47" s="141"/>
      <c r="D47" s="141"/>
      <c r="E47" s="13">
        <f>SUM(E26:E46)</f>
        <v>2866428998.3339</v>
      </c>
      <c r="F47" s="13">
        <f t="shared" ref="F47:I47" si="3">SUM(F26:F46)</f>
        <v>0</v>
      </c>
      <c r="G47" s="13">
        <f t="shared" si="3"/>
        <v>4522880.7133000009</v>
      </c>
      <c r="H47" s="13">
        <f t="shared" si="3"/>
        <v>647143019.64889991</v>
      </c>
      <c r="I47" s="13">
        <f t="shared" si="3"/>
        <v>3518094898.6960998</v>
      </c>
      <c r="J47" s="10"/>
      <c r="K47" s="135"/>
      <c r="L47" s="138"/>
      <c r="M47" s="11">
        <v>20</v>
      </c>
      <c r="N47" s="5" t="s">
        <v>480</v>
      </c>
      <c r="O47" s="5">
        <v>130174304.0195</v>
      </c>
      <c r="P47" s="5">
        <v>0</v>
      </c>
      <c r="Q47" s="5">
        <v>205399.41829999999</v>
      </c>
      <c r="R47" s="5">
        <v>30402593.549600001</v>
      </c>
      <c r="S47" s="6">
        <f t="shared" si="1"/>
        <v>160782296.9874</v>
      </c>
    </row>
    <row r="48" spans="1:19" ht="24.95" customHeight="1" x14ac:dyDescent="0.2">
      <c r="A48" s="140">
        <v>3</v>
      </c>
      <c r="B48" s="137" t="s">
        <v>25</v>
      </c>
      <c r="C48" s="15">
        <v>1</v>
      </c>
      <c r="D48" s="5" t="s">
        <v>98</v>
      </c>
      <c r="E48" s="5">
        <v>130064818.5094</v>
      </c>
      <c r="F48" s="5">
        <v>0</v>
      </c>
      <c r="G48" s="5">
        <v>205226.66339999999</v>
      </c>
      <c r="H48" s="5">
        <v>31877904.620000001</v>
      </c>
      <c r="I48" s="6">
        <f t="shared" si="0"/>
        <v>162147949.79279998</v>
      </c>
      <c r="J48" s="10"/>
      <c r="K48" s="135"/>
      <c r="L48" s="138"/>
      <c r="M48" s="11">
        <v>21</v>
      </c>
      <c r="N48" s="5" t="s">
        <v>42</v>
      </c>
      <c r="O48" s="5">
        <v>179284420.12970001</v>
      </c>
      <c r="P48" s="5">
        <v>0</v>
      </c>
      <c r="Q48" s="5">
        <v>282889.28360000002</v>
      </c>
      <c r="R48" s="5">
        <v>41573571.184600003</v>
      </c>
      <c r="S48" s="6">
        <f t="shared" si="1"/>
        <v>221140880.5979</v>
      </c>
    </row>
    <row r="49" spans="1:19" ht="24.95" customHeight="1" x14ac:dyDescent="0.2">
      <c r="A49" s="140"/>
      <c r="B49" s="138"/>
      <c r="C49" s="1">
        <v>2</v>
      </c>
      <c r="D49" s="5" t="s">
        <v>99</v>
      </c>
      <c r="E49" s="5">
        <v>101554412.5346</v>
      </c>
      <c r="F49" s="5">
        <v>0</v>
      </c>
      <c r="G49" s="5">
        <v>160240.6667</v>
      </c>
      <c r="H49" s="5">
        <v>26624518.717900001</v>
      </c>
      <c r="I49" s="6">
        <f t="shared" si="0"/>
        <v>128339171.9192</v>
      </c>
      <c r="J49" s="10"/>
      <c r="K49" s="135"/>
      <c r="L49" s="138"/>
      <c r="M49" s="11">
        <v>22</v>
      </c>
      <c r="N49" s="5" t="s">
        <v>481</v>
      </c>
      <c r="O49" s="5">
        <v>126152224.0123</v>
      </c>
      <c r="P49" s="5">
        <v>0</v>
      </c>
      <c r="Q49" s="5">
        <v>199053.05910000001</v>
      </c>
      <c r="R49" s="5">
        <v>28138434.855500001</v>
      </c>
      <c r="S49" s="6">
        <f t="shared" si="1"/>
        <v>154489711.9269</v>
      </c>
    </row>
    <row r="50" spans="1:19" ht="24.95" customHeight="1" x14ac:dyDescent="0.2">
      <c r="A50" s="140"/>
      <c r="B50" s="138"/>
      <c r="C50" s="1">
        <v>3</v>
      </c>
      <c r="D50" s="5" t="s">
        <v>100</v>
      </c>
      <c r="E50" s="5">
        <v>134080594.54539999</v>
      </c>
      <c r="F50" s="5">
        <v>0</v>
      </c>
      <c r="G50" s="5">
        <v>211563.07569999999</v>
      </c>
      <c r="H50" s="5">
        <v>34116246.835299999</v>
      </c>
      <c r="I50" s="6">
        <f t="shared" si="0"/>
        <v>168408404.45640001</v>
      </c>
      <c r="J50" s="10"/>
      <c r="K50" s="135"/>
      <c r="L50" s="138"/>
      <c r="M50" s="11">
        <v>23</v>
      </c>
      <c r="N50" s="5" t="s">
        <v>482</v>
      </c>
      <c r="O50" s="5">
        <v>119180410.26109999</v>
      </c>
      <c r="P50" s="5">
        <v>0</v>
      </c>
      <c r="Q50" s="5">
        <v>188052.3743</v>
      </c>
      <c r="R50" s="5">
        <v>26913556.637200002</v>
      </c>
      <c r="S50" s="6">
        <f t="shared" si="1"/>
        <v>146282019.2726</v>
      </c>
    </row>
    <row r="51" spans="1:19" ht="24.95" customHeight="1" x14ac:dyDescent="0.2">
      <c r="A51" s="140"/>
      <c r="B51" s="138"/>
      <c r="C51" s="1">
        <v>4</v>
      </c>
      <c r="D51" s="5" t="s">
        <v>101</v>
      </c>
      <c r="E51" s="5">
        <v>102788005.0202</v>
      </c>
      <c r="F51" s="5">
        <v>0</v>
      </c>
      <c r="G51" s="5">
        <v>162187.1275</v>
      </c>
      <c r="H51" s="5">
        <v>27564345.556600001</v>
      </c>
      <c r="I51" s="6">
        <f t="shared" si="0"/>
        <v>130514537.7043</v>
      </c>
      <c r="J51" s="10"/>
      <c r="K51" s="135"/>
      <c r="L51" s="138"/>
      <c r="M51" s="11">
        <v>24</v>
      </c>
      <c r="N51" s="5" t="s">
        <v>483</v>
      </c>
      <c r="O51" s="5">
        <v>144981182.70109999</v>
      </c>
      <c r="P51" s="5">
        <v>0</v>
      </c>
      <c r="Q51" s="5">
        <v>228762.8947</v>
      </c>
      <c r="R51" s="5">
        <v>33729575.207900003</v>
      </c>
      <c r="S51" s="6">
        <f t="shared" si="1"/>
        <v>178939520.80369997</v>
      </c>
    </row>
    <row r="52" spans="1:19" ht="24.95" customHeight="1" x14ac:dyDescent="0.2">
      <c r="A52" s="140"/>
      <c r="B52" s="138"/>
      <c r="C52" s="1">
        <v>5</v>
      </c>
      <c r="D52" s="5" t="s">
        <v>102</v>
      </c>
      <c r="E52" s="5">
        <v>138130200.41569999</v>
      </c>
      <c r="F52" s="5">
        <v>0</v>
      </c>
      <c r="G52" s="5">
        <v>217952.86739999999</v>
      </c>
      <c r="H52" s="5">
        <v>35461312.132200003</v>
      </c>
      <c r="I52" s="6">
        <f t="shared" si="0"/>
        <v>173809465.41529998</v>
      </c>
      <c r="J52" s="10"/>
      <c r="K52" s="135"/>
      <c r="L52" s="138"/>
      <c r="M52" s="11">
        <v>25</v>
      </c>
      <c r="N52" s="5" t="s">
        <v>484</v>
      </c>
      <c r="O52" s="5">
        <v>144273686.55399999</v>
      </c>
      <c r="P52" s="5">
        <v>0</v>
      </c>
      <c r="Q52" s="5">
        <v>227646.55069999999</v>
      </c>
      <c r="R52" s="5">
        <v>32508442.385499999</v>
      </c>
      <c r="S52" s="6">
        <f t="shared" si="1"/>
        <v>177009775.49019998</v>
      </c>
    </row>
    <row r="53" spans="1:19" ht="24.95" customHeight="1" x14ac:dyDescent="0.2">
      <c r="A53" s="140"/>
      <c r="B53" s="138"/>
      <c r="C53" s="1">
        <v>6</v>
      </c>
      <c r="D53" s="5" t="s">
        <v>103</v>
      </c>
      <c r="E53" s="5">
        <v>120396029.6109</v>
      </c>
      <c r="F53" s="5">
        <v>0</v>
      </c>
      <c r="G53" s="5">
        <v>189970.47570000001</v>
      </c>
      <c r="H53" s="5">
        <v>29625851.580499999</v>
      </c>
      <c r="I53" s="6">
        <f t="shared" si="0"/>
        <v>150211851.66710001</v>
      </c>
      <c r="J53" s="10"/>
      <c r="K53" s="135"/>
      <c r="L53" s="138"/>
      <c r="M53" s="11">
        <v>26</v>
      </c>
      <c r="N53" s="5" t="s">
        <v>485</v>
      </c>
      <c r="O53" s="5">
        <v>136853959.79609999</v>
      </c>
      <c r="P53" s="5">
        <v>0</v>
      </c>
      <c r="Q53" s="5">
        <v>215939.11300000001</v>
      </c>
      <c r="R53" s="5">
        <v>32110226.544500001</v>
      </c>
      <c r="S53" s="6">
        <f t="shared" si="1"/>
        <v>169180125.45359999</v>
      </c>
    </row>
    <row r="54" spans="1:19" ht="24.95" customHeight="1" x14ac:dyDescent="0.2">
      <c r="A54" s="140"/>
      <c r="B54" s="138"/>
      <c r="C54" s="1">
        <v>7</v>
      </c>
      <c r="D54" s="5" t="s">
        <v>104</v>
      </c>
      <c r="E54" s="5">
        <v>136550066.3484</v>
      </c>
      <c r="F54" s="5">
        <v>0</v>
      </c>
      <c r="G54" s="5">
        <v>215459.60560000001</v>
      </c>
      <c r="H54" s="5">
        <v>33897341.822300002</v>
      </c>
      <c r="I54" s="6">
        <f t="shared" si="0"/>
        <v>170662867.77630001</v>
      </c>
      <c r="J54" s="10"/>
      <c r="K54" s="135"/>
      <c r="L54" s="138"/>
      <c r="M54" s="11">
        <v>27</v>
      </c>
      <c r="N54" s="5" t="s">
        <v>486</v>
      </c>
      <c r="O54" s="5">
        <v>139728204.04229999</v>
      </c>
      <c r="P54" s="5">
        <v>0</v>
      </c>
      <c r="Q54" s="5">
        <v>220474.32519999999</v>
      </c>
      <c r="R54" s="5">
        <v>31853934.454700001</v>
      </c>
      <c r="S54" s="6">
        <f t="shared" si="1"/>
        <v>171802612.82219997</v>
      </c>
    </row>
    <row r="55" spans="1:19" ht="24.95" customHeight="1" x14ac:dyDescent="0.2">
      <c r="A55" s="140"/>
      <c r="B55" s="138"/>
      <c r="C55" s="1">
        <v>8</v>
      </c>
      <c r="D55" s="5" t="s">
        <v>105</v>
      </c>
      <c r="E55" s="5">
        <v>109410612.0724</v>
      </c>
      <c r="F55" s="5">
        <v>0</v>
      </c>
      <c r="G55" s="5">
        <v>172636.80609999999</v>
      </c>
      <c r="H55" s="5">
        <v>27616847.980999999</v>
      </c>
      <c r="I55" s="6">
        <f t="shared" si="0"/>
        <v>137200096.85949999</v>
      </c>
      <c r="J55" s="10"/>
      <c r="K55" s="135"/>
      <c r="L55" s="138"/>
      <c r="M55" s="11">
        <v>28</v>
      </c>
      <c r="N55" s="5" t="s">
        <v>487</v>
      </c>
      <c r="O55" s="5">
        <v>117695103.6865</v>
      </c>
      <c r="P55" s="5">
        <v>0</v>
      </c>
      <c r="Q55" s="5">
        <v>185708.7389</v>
      </c>
      <c r="R55" s="5">
        <v>27987548.907000002</v>
      </c>
      <c r="S55" s="6">
        <f t="shared" si="1"/>
        <v>145868361.33239999</v>
      </c>
    </row>
    <row r="56" spans="1:19" ht="24.95" customHeight="1" x14ac:dyDescent="0.2">
      <c r="A56" s="140"/>
      <c r="B56" s="138"/>
      <c r="C56" s="1">
        <v>9</v>
      </c>
      <c r="D56" s="5" t="s">
        <v>106</v>
      </c>
      <c r="E56" s="5">
        <v>126974800.99770001</v>
      </c>
      <c r="F56" s="5">
        <v>0</v>
      </c>
      <c r="G56" s="5">
        <v>200350.98680000001</v>
      </c>
      <c r="H56" s="5">
        <v>31744876.184</v>
      </c>
      <c r="I56" s="6">
        <f t="shared" si="0"/>
        <v>158920028.16850001</v>
      </c>
      <c r="J56" s="10"/>
      <c r="K56" s="135"/>
      <c r="L56" s="138"/>
      <c r="M56" s="11">
        <v>29</v>
      </c>
      <c r="N56" s="5" t="s">
        <v>488</v>
      </c>
      <c r="O56" s="5">
        <v>140829637.83329999</v>
      </c>
      <c r="P56" s="5">
        <v>0</v>
      </c>
      <c r="Q56" s="5">
        <v>222212.25539999999</v>
      </c>
      <c r="R56" s="5">
        <v>31758961.916200001</v>
      </c>
      <c r="S56" s="6">
        <f t="shared" si="1"/>
        <v>172810812.00490001</v>
      </c>
    </row>
    <row r="57" spans="1:19" ht="24.95" customHeight="1" x14ac:dyDescent="0.2">
      <c r="A57" s="140"/>
      <c r="B57" s="138"/>
      <c r="C57" s="1">
        <v>10</v>
      </c>
      <c r="D57" s="5" t="s">
        <v>107</v>
      </c>
      <c r="E57" s="5">
        <v>138142705.20500001</v>
      </c>
      <c r="F57" s="5">
        <v>0</v>
      </c>
      <c r="G57" s="5">
        <v>217972.59839999999</v>
      </c>
      <c r="H57" s="5">
        <v>35258793.226199999</v>
      </c>
      <c r="I57" s="6">
        <f t="shared" si="0"/>
        <v>173619471.02960002</v>
      </c>
      <c r="J57" s="10"/>
      <c r="K57" s="135"/>
      <c r="L57" s="138"/>
      <c r="M57" s="11">
        <v>30</v>
      </c>
      <c r="N57" s="5" t="s">
        <v>489</v>
      </c>
      <c r="O57" s="5">
        <v>127036809.7412</v>
      </c>
      <c r="P57" s="5">
        <v>0</v>
      </c>
      <c r="Q57" s="5">
        <v>200448.82920000001</v>
      </c>
      <c r="R57" s="5">
        <v>30557091.129799999</v>
      </c>
      <c r="S57" s="6">
        <f t="shared" si="1"/>
        <v>157794349.70019999</v>
      </c>
    </row>
    <row r="58" spans="1:19" ht="24.95" customHeight="1" x14ac:dyDescent="0.2">
      <c r="A58" s="140"/>
      <c r="B58" s="138"/>
      <c r="C58" s="1">
        <v>11</v>
      </c>
      <c r="D58" s="5" t="s">
        <v>108</v>
      </c>
      <c r="E58" s="5">
        <v>106318451.19059999</v>
      </c>
      <c r="F58" s="5">
        <v>0</v>
      </c>
      <c r="G58" s="5">
        <v>167757.7476</v>
      </c>
      <c r="H58" s="5">
        <v>27453588.8497</v>
      </c>
      <c r="I58" s="6">
        <f t="shared" si="0"/>
        <v>133939797.7879</v>
      </c>
      <c r="J58" s="10"/>
      <c r="K58" s="135"/>
      <c r="L58" s="138"/>
      <c r="M58" s="11">
        <v>31</v>
      </c>
      <c r="N58" s="5" t="s">
        <v>490</v>
      </c>
      <c r="O58" s="5">
        <v>131621271.09460001</v>
      </c>
      <c r="P58" s="5">
        <v>0</v>
      </c>
      <c r="Q58" s="5">
        <v>207682.55859999999</v>
      </c>
      <c r="R58" s="5">
        <v>29373679.794500001</v>
      </c>
      <c r="S58" s="6">
        <f t="shared" si="1"/>
        <v>161202633.44769999</v>
      </c>
    </row>
    <row r="59" spans="1:19" ht="24.95" customHeight="1" x14ac:dyDescent="0.2">
      <c r="A59" s="140"/>
      <c r="B59" s="138"/>
      <c r="C59" s="1">
        <v>12</v>
      </c>
      <c r="D59" s="5" t="s">
        <v>109</v>
      </c>
      <c r="E59" s="5">
        <v>125755623.0193</v>
      </c>
      <c r="F59" s="5">
        <v>0</v>
      </c>
      <c r="G59" s="5">
        <v>198427.27040000001</v>
      </c>
      <c r="H59" s="5">
        <v>31397290.069600001</v>
      </c>
      <c r="I59" s="6">
        <f t="shared" si="0"/>
        <v>157351340.35930002</v>
      </c>
      <c r="J59" s="10"/>
      <c r="K59" s="135"/>
      <c r="L59" s="138"/>
      <c r="M59" s="11">
        <v>32</v>
      </c>
      <c r="N59" s="5" t="s">
        <v>491</v>
      </c>
      <c r="O59" s="5">
        <v>141226921.90149999</v>
      </c>
      <c r="P59" s="5">
        <v>0</v>
      </c>
      <c r="Q59" s="5">
        <v>222839.122</v>
      </c>
      <c r="R59" s="5">
        <v>32565894.083099999</v>
      </c>
      <c r="S59" s="6">
        <f t="shared" si="1"/>
        <v>174015655.10659999</v>
      </c>
    </row>
    <row r="60" spans="1:19" ht="24.95" customHeight="1" x14ac:dyDescent="0.2">
      <c r="A60" s="140"/>
      <c r="B60" s="138"/>
      <c r="C60" s="1">
        <v>13</v>
      </c>
      <c r="D60" s="5" t="s">
        <v>110</v>
      </c>
      <c r="E60" s="5">
        <v>125791078.9514</v>
      </c>
      <c r="F60" s="5">
        <v>0</v>
      </c>
      <c r="G60" s="5">
        <v>198483.2156</v>
      </c>
      <c r="H60" s="5">
        <v>31405249.035799999</v>
      </c>
      <c r="I60" s="6">
        <f t="shared" si="0"/>
        <v>157394811.20280001</v>
      </c>
      <c r="J60" s="10"/>
      <c r="K60" s="135"/>
      <c r="L60" s="138"/>
      <c r="M60" s="11">
        <v>33</v>
      </c>
      <c r="N60" s="5" t="s">
        <v>492</v>
      </c>
      <c r="O60" s="5">
        <v>136875490.97319999</v>
      </c>
      <c r="P60" s="5">
        <v>0</v>
      </c>
      <c r="Q60" s="5">
        <v>215973.08660000001</v>
      </c>
      <c r="R60" s="5">
        <v>29456412.914299998</v>
      </c>
      <c r="S60" s="6">
        <f t="shared" si="1"/>
        <v>166547876.97409999</v>
      </c>
    </row>
    <row r="61" spans="1:19" ht="24.95" customHeight="1" x14ac:dyDescent="0.2">
      <c r="A61" s="140"/>
      <c r="B61" s="138"/>
      <c r="C61" s="1">
        <v>14</v>
      </c>
      <c r="D61" s="5" t="s">
        <v>111</v>
      </c>
      <c r="E61" s="5">
        <v>129734785.1594</v>
      </c>
      <c r="F61" s="5">
        <v>0</v>
      </c>
      <c r="G61" s="5">
        <v>204705.91039999999</v>
      </c>
      <c r="H61" s="5">
        <v>32144563.430500001</v>
      </c>
      <c r="I61" s="6">
        <f t="shared" si="0"/>
        <v>162084054.50029999</v>
      </c>
      <c r="J61" s="10"/>
      <c r="K61" s="136"/>
      <c r="L61" s="139"/>
      <c r="M61" s="11">
        <v>34</v>
      </c>
      <c r="N61" s="5" t="s">
        <v>493</v>
      </c>
      <c r="O61" s="5">
        <v>134149211.4781</v>
      </c>
      <c r="P61" s="5">
        <v>0</v>
      </c>
      <c r="Q61" s="5">
        <v>211671.3449</v>
      </c>
      <c r="R61" s="5">
        <v>30623906.3171</v>
      </c>
      <c r="S61" s="6">
        <f t="shared" si="1"/>
        <v>164984789.1401</v>
      </c>
    </row>
    <row r="62" spans="1:19" ht="24.95" customHeight="1" x14ac:dyDescent="0.2">
      <c r="A62" s="140"/>
      <c r="B62" s="138"/>
      <c r="C62" s="1">
        <v>15</v>
      </c>
      <c r="D62" s="5" t="s">
        <v>112</v>
      </c>
      <c r="E62" s="5">
        <v>118525440.1068</v>
      </c>
      <c r="F62" s="5">
        <v>0</v>
      </c>
      <c r="G62" s="5">
        <v>187018.91010000001</v>
      </c>
      <c r="H62" s="5">
        <v>29209711.344900001</v>
      </c>
      <c r="I62" s="6">
        <f t="shared" si="0"/>
        <v>147922170.36180001</v>
      </c>
      <c r="J62" s="10"/>
      <c r="K62" s="17"/>
      <c r="L62" s="125" t="s">
        <v>830</v>
      </c>
      <c r="M62" s="126"/>
      <c r="N62" s="127"/>
      <c r="O62" s="13">
        <f>SUM(O28:O61)</f>
        <v>4763637656.8088999</v>
      </c>
      <c r="P62" s="13">
        <f t="shared" ref="P62:S62" si="4">SUM(P28:P61)</f>
        <v>0</v>
      </c>
      <c r="Q62" s="13">
        <f t="shared" si="4"/>
        <v>7516448.1292999992</v>
      </c>
      <c r="R62" s="13">
        <f t="shared" si="4"/>
        <v>1076748328.3458998</v>
      </c>
      <c r="S62" s="13">
        <f t="shared" si="4"/>
        <v>5847902433.2840996</v>
      </c>
    </row>
    <row r="63" spans="1:19" ht="24.95" customHeight="1" x14ac:dyDescent="0.2">
      <c r="A63" s="140"/>
      <c r="B63" s="138"/>
      <c r="C63" s="1">
        <v>16</v>
      </c>
      <c r="D63" s="5" t="s">
        <v>113</v>
      </c>
      <c r="E63" s="5">
        <v>121020445.16230001</v>
      </c>
      <c r="F63" s="5">
        <v>0</v>
      </c>
      <c r="G63" s="5">
        <v>190955.72839999999</v>
      </c>
      <c r="H63" s="5">
        <v>31071507.5097</v>
      </c>
      <c r="I63" s="6">
        <f t="shared" si="0"/>
        <v>152282908.40040001</v>
      </c>
      <c r="J63" s="10"/>
      <c r="K63" s="134">
        <v>21</v>
      </c>
      <c r="L63" s="137" t="s">
        <v>43</v>
      </c>
      <c r="M63" s="11">
        <v>1</v>
      </c>
      <c r="N63" s="5" t="s">
        <v>494</v>
      </c>
      <c r="O63" s="5">
        <v>107408423.1894</v>
      </c>
      <c r="P63" s="5">
        <v>0</v>
      </c>
      <c r="Q63" s="5">
        <v>169477.5925</v>
      </c>
      <c r="R63" s="5">
        <v>25044881.364700001</v>
      </c>
      <c r="S63" s="6">
        <f t="shared" si="1"/>
        <v>132622782.14660001</v>
      </c>
    </row>
    <row r="64" spans="1:19" ht="24.95" customHeight="1" x14ac:dyDescent="0.2">
      <c r="A64" s="140"/>
      <c r="B64" s="138"/>
      <c r="C64" s="1">
        <v>17</v>
      </c>
      <c r="D64" s="5" t="s">
        <v>114</v>
      </c>
      <c r="E64" s="5">
        <v>112965391.77609999</v>
      </c>
      <c r="F64" s="5">
        <v>0</v>
      </c>
      <c r="G64" s="5">
        <v>178245.82149999999</v>
      </c>
      <c r="H64" s="5">
        <v>29531815.390999999</v>
      </c>
      <c r="I64" s="6">
        <f t="shared" si="0"/>
        <v>142675452.98859999</v>
      </c>
      <c r="J64" s="10"/>
      <c r="K64" s="135"/>
      <c r="L64" s="138"/>
      <c r="M64" s="11">
        <v>2</v>
      </c>
      <c r="N64" s="5" t="s">
        <v>495</v>
      </c>
      <c r="O64" s="5">
        <v>175501110.17629999</v>
      </c>
      <c r="P64" s="5">
        <v>0</v>
      </c>
      <c r="Q64" s="5">
        <v>276919.67489999998</v>
      </c>
      <c r="R64" s="5">
        <v>32940777.827199999</v>
      </c>
      <c r="S64" s="6">
        <f t="shared" si="1"/>
        <v>208718807.67839998</v>
      </c>
    </row>
    <row r="65" spans="1:19" ht="24.95" customHeight="1" x14ac:dyDescent="0.2">
      <c r="A65" s="140"/>
      <c r="B65" s="138"/>
      <c r="C65" s="1">
        <v>18</v>
      </c>
      <c r="D65" s="5" t="s">
        <v>115</v>
      </c>
      <c r="E65" s="5">
        <v>140348722.25920001</v>
      </c>
      <c r="F65" s="5">
        <v>0</v>
      </c>
      <c r="G65" s="5">
        <v>221453.4284</v>
      </c>
      <c r="H65" s="5">
        <v>34482693.693300001</v>
      </c>
      <c r="I65" s="6">
        <f t="shared" si="0"/>
        <v>175052869.38090003</v>
      </c>
      <c r="J65" s="10"/>
      <c r="K65" s="135"/>
      <c r="L65" s="138"/>
      <c r="M65" s="11">
        <v>3</v>
      </c>
      <c r="N65" s="5" t="s">
        <v>496</v>
      </c>
      <c r="O65" s="5">
        <v>147823137.9883</v>
      </c>
      <c r="P65" s="5">
        <v>0</v>
      </c>
      <c r="Q65" s="5">
        <v>233247.1588</v>
      </c>
      <c r="R65" s="5">
        <v>33706845.049699999</v>
      </c>
      <c r="S65" s="6">
        <f t="shared" si="1"/>
        <v>181763230.19679999</v>
      </c>
    </row>
    <row r="66" spans="1:19" ht="24.95" customHeight="1" x14ac:dyDescent="0.2">
      <c r="A66" s="140"/>
      <c r="B66" s="138"/>
      <c r="C66" s="1">
        <v>19</v>
      </c>
      <c r="D66" s="5" t="s">
        <v>116</v>
      </c>
      <c r="E66" s="5">
        <v>117110617.34819999</v>
      </c>
      <c r="F66" s="5">
        <v>0</v>
      </c>
      <c r="G66" s="5">
        <v>184786.48970000001</v>
      </c>
      <c r="H66" s="5">
        <v>29839406.027899999</v>
      </c>
      <c r="I66" s="6">
        <f t="shared" si="0"/>
        <v>147134809.86579999</v>
      </c>
      <c r="J66" s="10"/>
      <c r="K66" s="135"/>
      <c r="L66" s="138"/>
      <c r="M66" s="11">
        <v>4</v>
      </c>
      <c r="N66" s="5" t="s">
        <v>497</v>
      </c>
      <c r="O66" s="5">
        <v>122052894.7887</v>
      </c>
      <c r="P66" s="5">
        <v>0</v>
      </c>
      <c r="Q66" s="5">
        <v>192584.80989999999</v>
      </c>
      <c r="R66" s="5">
        <v>28476867.871800002</v>
      </c>
      <c r="S66" s="6">
        <f t="shared" si="1"/>
        <v>150722347.47040001</v>
      </c>
    </row>
    <row r="67" spans="1:19" ht="24.95" customHeight="1" x14ac:dyDescent="0.2">
      <c r="A67" s="140"/>
      <c r="B67" s="138"/>
      <c r="C67" s="1">
        <v>20</v>
      </c>
      <c r="D67" s="5" t="s">
        <v>117</v>
      </c>
      <c r="E67" s="5">
        <v>123219895.60089999</v>
      </c>
      <c r="F67" s="5">
        <v>0</v>
      </c>
      <c r="G67" s="5">
        <v>194426.19709999999</v>
      </c>
      <c r="H67" s="5">
        <v>31151632.228799999</v>
      </c>
      <c r="I67" s="6">
        <f t="shared" si="0"/>
        <v>154565954.02679998</v>
      </c>
      <c r="J67" s="10"/>
      <c r="K67" s="135"/>
      <c r="L67" s="138"/>
      <c r="M67" s="11">
        <v>5</v>
      </c>
      <c r="N67" s="5" t="s">
        <v>498</v>
      </c>
      <c r="O67" s="5">
        <v>162550663.51300001</v>
      </c>
      <c r="P67" s="5">
        <v>0</v>
      </c>
      <c r="Q67" s="5">
        <v>256485.42540000001</v>
      </c>
      <c r="R67" s="5">
        <v>36538163.6919</v>
      </c>
      <c r="S67" s="6">
        <f t="shared" si="1"/>
        <v>199345312.63029999</v>
      </c>
    </row>
    <row r="68" spans="1:19" ht="24.95" customHeight="1" x14ac:dyDescent="0.2">
      <c r="A68" s="140"/>
      <c r="B68" s="138"/>
      <c r="C68" s="1">
        <v>21</v>
      </c>
      <c r="D68" s="5" t="s">
        <v>118</v>
      </c>
      <c r="E68" s="5">
        <v>128166588.3645</v>
      </c>
      <c r="F68" s="5">
        <v>0</v>
      </c>
      <c r="G68" s="5">
        <v>202231.48420000001</v>
      </c>
      <c r="H68" s="5">
        <v>32492617.719500002</v>
      </c>
      <c r="I68" s="6">
        <f t="shared" si="0"/>
        <v>160861437.56819999</v>
      </c>
      <c r="J68" s="10"/>
      <c r="K68" s="135"/>
      <c r="L68" s="138"/>
      <c r="M68" s="11">
        <v>6</v>
      </c>
      <c r="N68" s="5" t="s">
        <v>499</v>
      </c>
      <c r="O68" s="5">
        <v>198870903.711</v>
      </c>
      <c r="P68" s="5">
        <v>0</v>
      </c>
      <c r="Q68" s="5">
        <v>313794.40250000003</v>
      </c>
      <c r="R68" s="5">
        <v>38584955.660599999</v>
      </c>
      <c r="S68" s="6">
        <f t="shared" si="1"/>
        <v>237769653.77410001</v>
      </c>
    </row>
    <row r="69" spans="1:19" ht="24.95" customHeight="1" x14ac:dyDescent="0.2">
      <c r="A69" s="140"/>
      <c r="B69" s="138"/>
      <c r="C69" s="1">
        <v>22</v>
      </c>
      <c r="D69" s="5" t="s">
        <v>119</v>
      </c>
      <c r="E69" s="5">
        <v>110162537.22130001</v>
      </c>
      <c r="F69" s="5">
        <v>0</v>
      </c>
      <c r="G69" s="5">
        <v>173823.2537</v>
      </c>
      <c r="H69" s="5">
        <v>29534825.084100001</v>
      </c>
      <c r="I69" s="6">
        <f t="shared" si="0"/>
        <v>139871185.5591</v>
      </c>
      <c r="J69" s="10"/>
      <c r="K69" s="135"/>
      <c r="L69" s="138"/>
      <c r="M69" s="11">
        <v>7</v>
      </c>
      <c r="N69" s="5" t="s">
        <v>500</v>
      </c>
      <c r="O69" s="5">
        <v>135485243.31810001</v>
      </c>
      <c r="P69" s="5">
        <v>0</v>
      </c>
      <c r="Q69" s="5">
        <v>213779.44270000001</v>
      </c>
      <c r="R69" s="5">
        <v>28756033.6294</v>
      </c>
      <c r="S69" s="6">
        <f t="shared" si="1"/>
        <v>164455056.39020002</v>
      </c>
    </row>
    <row r="70" spans="1:19" ht="24.95" customHeight="1" x14ac:dyDescent="0.2">
      <c r="A70" s="140"/>
      <c r="B70" s="138"/>
      <c r="C70" s="1">
        <v>23</v>
      </c>
      <c r="D70" s="5" t="s">
        <v>120</v>
      </c>
      <c r="E70" s="5">
        <v>115031119.0388</v>
      </c>
      <c r="F70" s="5">
        <v>0</v>
      </c>
      <c r="G70" s="5">
        <v>181505.2911</v>
      </c>
      <c r="H70" s="5">
        <v>30826719.1358</v>
      </c>
      <c r="I70" s="6">
        <f t="shared" si="0"/>
        <v>146039343.4657</v>
      </c>
      <c r="J70" s="10"/>
      <c r="K70" s="135"/>
      <c r="L70" s="138"/>
      <c r="M70" s="11">
        <v>8</v>
      </c>
      <c r="N70" s="5" t="s">
        <v>501</v>
      </c>
      <c r="O70" s="5">
        <v>143933393.94350001</v>
      </c>
      <c r="P70" s="5">
        <v>0</v>
      </c>
      <c r="Q70" s="5">
        <v>227109.60980000001</v>
      </c>
      <c r="R70" s="5">
        <v>30281747.395599999</v>
      </c>
      <c r="S70" s="6">
        <f t="shared" si="1"/>
        <v>174442250.94890001</v>
      </c>
    </row>
    <row r="71" spans="1:19" ht="24.95" customHeight="1" x14ac:dyDescent="0.2">
      <c r="A71" s="140"/>
      <c r="B71" s="138"/>
      <c r="C71" s="1">
        <v>24</v>
      </c>
      <c r="D71" s="5" t="s">
        <v>121</v>
      </c>
      <c r="E71" s="5">
        <v>117824217.86589999</v>
      </c>
      <c r="F71" s="5">
        <v>0</v>
      </c>
      <c r="G71" s="5">
        <v>185912.4656</v>
      </c>
      <c r="H71" s="5">
        <v>28424850.261</v>
      </c>
      <c r="I71" s="6">
        <f t="shared" si="0"/>
        <v>146434980.5925</v>
      </c>
      <c r="J71" s="10"/>
      <c r="K71" s="135"/>
      <c r="L71" s="138"/>
      <c r="M71" s="11">
        <v>9</v>
      </c>
      <c r="N71" s="5" t="s">
        <v>502</v>
      </c>
      <c r="O71" s="5">
        <v>178810456.75940001</v>
      </c>
      <c r="P71" s="5">
        <v>0</v>
      </c>
      <c r="Q71" s="5">
        <v>282141.4264</v>
      </c>
      <c r="R71" s="5">
        <v>38369796.043399997</v>
      </c>
      <c r="S71" s="6">
        <f t="shared" si="1"/>
        <v>217462394.22920001</v>
      </c>
    </row>
    <row r="72" spans="1:19" ht="24.95" customHeight="1" x14ac:dyDescent="0.2">
      <c r="A72" s="140"/>
      <c r="B72" s="138"/>
      <c r="C72" s="1">
        <v>25</v>
      </c>
      <c r="D72" s="5" t="s">
        <v>122</v>
      </c>
      <c r="E72" s="5">
        <v>138823029.79080001</v>
      </c>
      <c r="F72" s="5">
        <v>0</v>
      </c>
      <c r="G72" s="5">
        <v>219046.06890000001</v>
      </c>
      <c r="H72" s="5">
        <v>34122734.395999998</v>
      </c>
      <c r="I72" s="6">
        <f t="shared" si="0"/>
        <v>173164810.25569999</v>
      </c>
      <c r="J72" s="10"/>
      <c r="K72" s="135"/>
      <c r="L72" s="138"/>
      <c r="M72" s="11">
        <v>10</v>
      </c>
      <c r="N72" s="5" t="s">
        <v>503</v>
      </c>
      <c r="O72" s="5">
        <v>124507037.5015</v>
      </c>
      <c r="P72" s="5">
        <v>0</v>
      </c>
      <c r="Q72" s="5">
        <v>196457.15239999999</v>
      </c>
      <c r="R72" s="5">
        <v>28739379.994100001</v>
      </c>
      <c r="S72" s="6">
        <f t="shared" si="1"/>
        <v>153442874.648</v>
      </c>
    </row>
    <row r="73" spans="1:19" ht="24.95" customHeight="1" x14ac:dyDescent="0.2">
      <c r="A73" s="140"/>
      <c r="B73" s="138"/>
      <c r="C73" s="1">
        <v>26</v>
      </c>
      <c r="D73" s="5" t="s">
        <v>123</v>
      </c>
      <c r="E73" s="5">
        <v>103410206.1512</v>
      </c>
      <c r="F73" s="5">
        <v>0</v>
      </c>
      <c r="G73" s="5">
        <v>163168.88620000001</v>
      </c>
      <c r="H73" s="5">
        <v>26138620.484000001</v>
      </c>
      <c r="I73" s="6">
        <f t="shared" ref="I73:I136" si="5">E73+F73+G73+H73</f>
        <v>129711995.52139999</v>
      </c>
      <c r="J73" s="10"/>
      <c r="K73" s="135"/>
      <c r="L73" s="138"/>
      <c r="M73" s="11">
        <v>11</v>
      </c>
      <c r="N73" s="5" t="s">
        <v>504</v>
      </c>
      <c r="O73" s="5">
        <v>131511926.06550001</v>
      </c>
      <c r="P73" s="5">
        <v>0</v>
      </c>
      <c r="Q73" s="5">
        <v>207510.02530000001</v>
      </c>
      <c r="R73" s="5">
        <v>30732933.835499998</v>
      </c>
      <c r="S73" s="6">
        <f t="shared" ref="S73:S136" si="6">O73+P73+Q73+R73</f>
        <v>162452369.92629999</v>
      </c>
    </row>
    <row r="74" spans="1:19" ht="24.95" customHeight="1" x14ac:dyDescent="0.2">
      <c r="A74" s="140"/>
      <c r="B74" s="138"/>
      <c r="C74" s="1">
        <v>27</v>
      </c>
      <c r="D74" s="5" t="s">
        <v>124</v>
      </c>
      <c r="E74" s="5">
        <v>126885167.4324</v>
      </c>
      <c r="F74" s="5">
        <v>0</v>
      </c>
      <c r="G74" s="5">
        <v>200209.5558</v>
      </c>
      <c r="H74" s="5">
        <v>31071507.5097</v>
      </c>
      <c r="I74" s="6">
        <f t="shared" si="5"/>
        <v>158156884.49790001</v>
      </c>
      <c r="J74" s="10"/>
      <c r="K74" s="135"/>
      <c r="L74" s="138"/>
      <c r="M74" s="11">
        <v>12</v>
      </c>
      <c r="N74" s="5" t="s">
        <v>505</v>
      </c>
      <c r="O74" s="5">
        <v>145086240.32949999</v>
      </c>
      <c r="P74" s="5">
        <v>0</v>
      </c>
      <c r="Q74" s="5">
        <v>228928.663</v>
      </c>
      <c r="R74" s="5">
        <v>33564252.477799997</v>
      </c>
      <c r="S74" s="6">
        <f t="shared" si="6"/>
        <v>178879421.47029996</v>
      </c>
    </row>
    <row r="75" spans="1:19" ht="24.95" customHeight="1" x14ac:dyDescent="0.2">
      <c r="A75" s="140"/>
      <c r="B75" s="138"/>
      <c r="C75" s="1">
        <v>28</v>
      </c>
      <c r="D75" s="5" t="s">
        <v>125</v>
      </c>
      <c r="E75" s="5">
        <v>103447031.79000001</v>
      </c>
      <c r="F75" s="5">
        <v>0</v>
      </c>
      <c r="G75" s="5">
        <v>163226.9926</v>
      </c>
      <c r="H75" s="5">
        <v>26835732.2929</v>
      </c>
      <c r="I75" s="6">
        <f t="shared" si="5"/>
        <v>130445991.0755</v>
      </c>
      <c r="J75" s="10"/>
      <c r="K75" s="135"/>
      <c r="L75" s="138"/>
      <c r="M75" s="11">
        <v>13</v>
      </c>
      <c r="N75" s="5" t="s">
        <v>506</v>
      </c>
      <c r="O75" s="5">
        <v>120743443.4109</v>
      </c>
      <c r="P75" s="5">
        <v>0</v>
      </c>
      <c r="Q75" s="5">
        <v>190518.65289999999</v>
      </c>
      <c r="R75" s="5">
        <v>26344399.9723</v>
      </c>
      <c r="S75" s="6">
        <f t="shared" si="6"/>
        <v>147278362.0361</v>
      </c>
    </row>
    <row r="76" spans="1:19" ht="24.95" customHeight="1" x14ac:dyDescent="0.2">
      <c r="A76" s="140"/>
      <c r="B76" s="138"/>
      <c r="C76" s="1">
        <v>29</v>
      </c>
      <c r="D76" s="5" t="s">
        <v>126</v>
      </c>
      <c r="E76" s="5">
        <v>134911536.54269999</v>
      </c>
      <c r="F76" s="5">
        <v>0</v>
      </c>
      <c r="G76" s="5">
        <v>212874.2023</v>
      </c>
      <c r="H76" s="5">
        <v>30487426.397999998</v>
      </c>
      <c r="I76" s="6">
        <f t="shared" si="5"/>
        <v>165611837.14300001</v>
      </c>
      <c r="J76" s="10"/>
      <c r="K76" s="135"/>
      <c r="L76" s="138"/>
      <c r="M76" s="11">
        <v>14</v>
      </c>
      <c r="N76" s="5" t="s">
        <v>507</v>
      </c>
      <c r="O76" s="5">
        <v>138560992.26300001</v>
      </c>
      <c r="P76" s="5">
        <v>0</v>
      </c>
      <c r="Q76" s="5">
        <v>218632.60519999999</v>
      </c>
      <c r="R76" s="5">
        <v>30972772.936299998</v>
      </c>
      <c r="S76" s="6">
        <f t="shared" si="6"/>
        <v>169752397.80450001</v>
      </c>
    </row>
    <row r="77" spans="1:19" ht="24.95" customHeight="1" x14ac:dyDescent="0.2">
      <c r="A77" s="140"/>
      <c r="B77" s="138"/>
      <c r="C77" s="1">
        <v>30</v>
      </c>
      <c r="D77" s="5" t="s">
        <v>127</v>
      </c>
      <c r="E77" s="5">
        <v>111632654.9395</v>
      </c>
      <c r="F77" s="5">
        <v>0</v>
      </c>
      <c r="G77" s="5">
        <v>176142.92290000001</v>
      </c>
      <c r="H77" s="5">
        <v>27334538.766199999</v>
      </c>
      <c r="I77" s="6">
        <f t="shared" si="5"/>
        <v>139143336.6286</v>
      </c>
      <c r="J77" s="10"/>
      <c r="K77" s="135"/>
      <c r="L77" s="138"/>
      <c r="M77" s="11">
        <v>15</v>
      </c>
      <c r="N77" s="5" t="s">
        <v>508</v>
      </c>
      <c r="O77" s="5">
        <v>160301947.99559999</v>
      </c>
      <c r="P77" s="5">
        <v>0</v>
      </c>
      <c r="Q77" s="5">
        <v>252937.22229999999</v>
      </c>
      <c r="R77" s="5">
        <v>32382713.840500001</v>
      </c>
      <c r="S77" s="6">
        <f t="shared" si="6"/>
        <v>192937599.05839998</v>
      </c>
    </row>
    <row r="78" spans="1:19" ht="24.95" customHeight="1" x14ac:dyDescent="0.2">
      <c r="A78" s="140"/>
      <c r="B78" s="139"/>
      <c r="C78" s="1">
        <v>31</v>
      </c>
      <c r="D78" s="5" t="s">
        <v>128</v>
      </c>
      <c r="E78" s="5">
        <v>168738201.55199999</v>
      </c>
      <c r="F78" s="5">
        <v>0</v>
      </c>
      <c r="G78" s="5">
        <v>266248.61729999998</v>
      </c>
      <c r="H78" s="5">
        <v>43280160.450900003</v>
      </c>
      <c r="I78" s="6">
        <f t="shared" si="5"/>
        <v>212284610.62019998</v>
      </c>
      <c r="J78" s="10"/>
      <c r="K78" s="135"/>
      <c r="L78" s="138"/>
      <c r="M78" s="11">
        <v>16</v>
      </c>
      <c r="N78" s="5" t="s">
        <v>509</v>
      </c>
      <c r="O78" s="5">
        <v>128432925.2955</v>
      </c>
      <c r="P78" s="5">
        <v>0</v>
      </c>
      <c r="Q78" s="5">
        <v>202651.73190000001</v>
      </c>
      <c r="R78" s="5">
        <v>28977078.8686</v>
      </c>
      <c r="S78" s="6">
        <f t="shared" si="6"/>
        <v>157612655.896</v>
      </c>
    </row>
    <row r="79" spans="1:19" ht="24.95" customHeight="1" x14ac:dyDescent="0.2">
      <c r="A79" s="1"/>
      <c r="B79" s="125" t="s">
        <v>813</v>
      </c>
      <c r="C79" s="126"/>
      <c r="D79" s="127"/>
      <c r="E79" s="13">
        <v>3817914986.5229998</v>
      </c>
      <c r="F79" s="13">
        <v>0</v>
      </c>
      <c r="G79" s="13">
        <v>6024211.3330999985</v>
      </c>
      <c r="H79" s="13">
        <v>962025228.73529994</v>
      </c>
      <c r="I79" s="8">
        <f t="shared" si="5"/>
        <v>4785964426.5913992</v>
      </c>
      <c r="J79" s="10"/>
      <c r="K79" s="135"/>
      <c r="L79" s="138"/>
      <c r="M79" s="11">
        <v>17</v>
      </c>
      <c r="N79" s="5" t="s">
        <v>510</v>
      </c>
      <c r="O79" s="5">
        <v>126566642.7753</v>
      </c>
      <c r="P79" s="5">
        <v>0</v>
      </c>
      <c r="Q79" s="5">
        <v>199706.96220000001</v>
      </c>
      <c r="R79" s="5">
        <v>26647643.274799999</v>
      </c>
      <c r="S79" s="6">
        <f t="shared" si="6"/>
        <v>153413993.01229998</v>
      </c>
    </row>
    <row r="80" spans="1:19" ht="24.95" customHeight="1" x14ac:dyDescent="0.2">
      <c r="A80" s="140">
        <v>4</v>
      </c>
      <c r="B80" s="137" t="s">
        <v>26</v>
      </c>
      <c r="C80" s="1">
        <v>1</v>
      </c>
      <c r="D80" s="5" t="s">
        <v>129</v>
      </c>
      <c r="E80" s="5">
        <v>189792968.70280001</v>
      </c>
      <c r="F80" s="5">
        <v>0</v>
      </c>
      <c r="G80" s="5">
        <v>299470.51130000001</v>
      </c>
      <c r="H80" s="5">
        <v>45455641.683799997</v>
      </c>
      <c r="I80" s="6">
        <f t="shared" si="5"/>
        <v>235548080.89789999</v>
      </c>
      <c r="J80" s="10"/>
      <c r="K80" s="135"/>
      <c r="L80" s="138"/>
      <c r="M80" s="11">
        <v>18</v>
      </c>
      <c r="N80" s="5" t="s">
        <v>511</v>
      </c>
      <c r="O80" s="5">
        <v>131344444.6027</v>
      </c>
      <c r="P80" s="5">
        <v>0</v>
      </c>
      <c r="Q80" s="5">
        <v>207245.7597</v>
      </c>
      <c r="R80" s="5">
        <v>29136258.193700001</v>
      </c>
      <c r="S80" s="6">
        <f t="shared" si="6"/>
        <v>160687948.55610001</v>
      </c>
    </row>
    <row r="81" spans="1:19" ht="24.95" customHeight="1" x14ac:dyDescent="0.2">
      <c r="A81" s="140"/>
      <c r="B81" s="138"/>
      <c r="C81" s="1">
        <v>2</v>
      </c>
      <c r="D81" s="5" t="s">
        <v>130</v>
      </c>
      <c r="E81" s="5">
        <v>124818658.13590001</v>
      </c>
      <c r="F81" s="5">
        <v>0</v>
      </c>
      <c r="G81" s="5">
        <v>196948.8523</v>
      </c>
      <c r="H81" s="5">
        <v>30952866.881499998</v>
      </c>
      <c r="I81" s="6">
        <f t="shared" si="5"/>
        <v>155968473.86970001</v>
      </c>
      <c r="J81" s="10"/>
      <c r="K81" s="135"/>
      <c r="L81" s="138"/>
      <c r="M81" s="11">
        <v>19</v>
      </c>
      <c r="N81" s="5" t="s">
        <v>512</v>
      </c>
      <c r="O81" s="5">
        <v>158909206.86149999</v>
      </c>
      <c r="P81" s="5">
        <v>0</v>
      </c>
      <c r="Q81" s="5">
        <v>250739.6441</v>
      </c>
      <c r="R81" s="5">
        <v>30680163.882800002</v>
      </c>
      <c r="S81" s="6">
        <f t="shared" si="6"/>
        <v>189840110.38840002</v>
      </c>
    </row>
    <row r="82" spans="1:19" ht="24.95" customHeight="1" x14ac:dyDescent="0.2">
      <c r="A82" s="140"/>
      <c r="B82" s="138"/>
      <c r="C82" s="1">
        <v>3</v>
      </c>
      <c r="D82" s="5" t="s">
        <v>131</v>
      </c>
      <c r="E82" s="5">
        <v>128403101.5011</v>
      </c>
      <c r="F82" s="5">
        <v>0</v>
      </c>
      <c r="G82" s="5">
        <v>202604.6735</v>
      </c>
      <c r="H82" s="5">
        <v>31894900.828400001</v>
      </c>
      <c r="I82" s="6">
        <f t="shared" si="5"/>
        <v>160500607.00300002</v>
      </c>
      <c r="J82" s="10"/>
      <c r="K82" s="135"/>
      <c r="L82" s="138"/>
      <c r="M82" s="11">
        <v>20</v>
      </c>
      <c r="N82" s="5" t="s">
        <v>513</v>
      </c>
      <c r="O82" s="5">
        <v>122110739.418</v>
      </c>
      <c r="P82" s="5">
        <v>0</v>
      </c>
      <c r="Q82" s="5">
        <v>192676.08180000001</v>
      </c>
      <c r="R82" s="5">
        <v>27305762.837299999</v>
      </c>
      <c r="S82" s="6">
        <f t="shared" si="6"/>
        <v>149609178.3371</v>
      </c>
    </row>
    <row r="83" spans="1:19" ht="24.95" customHeight="1" x14ac:dyDescent="0.2">
      <c r="A83" s="140"/>
      <c r="B83" s="138"/>
      <c r="C83" s="1">
        <v>4</v>
      </c>
      <c r="D83" s="5" t="s">
        <v>132</v>
      </c>
      <c r="E83" s="5">
        <v>155200197.8978</v>
      </c>
      <c r="F83" s="5">
        <v>0</v>
      </c>
      <c r="G83" s="5">
        <v>244887.27340000001</v>
      </c>
      <c r="H83" s="5">
        <v>39759295.836300001</v>
      </c>
      <c r="I83" s="6">
        <f t="shared" si="5"/>
        <v>195204381.00749999</v>
      </c>
      <c r="J83" s="10"/>
      <c r="K83" s="136"/>
      <c r="L83" s="139"/>
      <c r="M83" s="11">
        <v>21</v>
      </c>
      <c r="N83" s="5" t="s">
        <v>514</v>
      </c>
      <c r="O83" s="5">
        <v>145854912.28979999</v>
      </c>
      <c r="P83" s="5">
        <v>0</v>
      </c>
      <c r="Q83" s="5">
        <v>230141.535</v>
      </c>
      <c r="R83" s="5">
        <v>31704596.5392</v>
      </c>
      <c r="S83" s="6">
        <f t="shared" si="6"/>
        <v>177789650.36399999</v>
      </c>
    </row>
    <row r="84" spans="1:19" ht="24.95" customHeight="1" x14ac:dyDescent="0.2">
      <c r="A84" s="140"/>
      <c r="B84" s="138"/>
      <c r="C84" s="1">
        <v>5</v>
      </c>
      <c r="D84" s="5" t="s">
        <v>133</v>
      </c>
      <c r="E84" s="5">
        <v>117869501.0766</v>
      </c>
      <c r="F84" s="5">
        <v>0</v>
      </c>
      <c r="G84" s="5">
        <v>185983.91709999999</v>
      </c>
      <c r="H84" s="5">
        <v>28229228.370900001</v>
      </c>
      <c r="I84" s="6">
        <f t="shared" si="5"/>
        <v>146284713.3646</v>
      </c>
      <c r="J84" s="10"/>
      <c r="K84" s="17"/>
      <c r="L84" s="125" t="s">
        <v>831</v>
      </c>
      <c r="M84" s="126"/>
      <c r="N84" s="127"/>
      <c r="O84" s="13">
        <f>SUM(O63:O83)</f>
        <v>3006366686.1965003</v>
      </c>
      <c r="P84" s="13">
        <f t="shared" ref="P84:S84" si="7">SUM(P63:P83)</f>
        <v>0</v>
      </c>
      <c r="Q84" s="13">
        <f t="shared" si="7"/>
        <v>4743685.5786999995</v>
      </c>
      <c r="R84" s="13">
        <f t="shared" si="7"/>
        <v>649888025.18719983</v>
      </c>
      <c r="S84" s="13">
        <f t="shared" si="7"/>
        <v>3660998396.9624</v>
      </c>
    </row>
    <row r="85" spans="1:19" ht="24.95" customHeight="1" x14ac:dyDescent="0.2">
      <c r="A85" s="140"/>
      <c r="B85" s="138"/>
      <c r="C85" s="1">
        <v>6</v>
      </c>
      <c r="D85" s="5" t="s">
        <v>134</v>
      </c>
      <c r="E85" s="5">
        <v>135694079.2441</v>
      </c>
      <c r="F85" s="5">
        <v>0</v>
      </c>
      <c r="G85" s="5">
        <v>214108.9607</v>
      </c>
      <c r="H85" s="5">
        <v>33341760.6349</v>
      </c>
      <c r="I85" s="6">
        <f t="shared" si="5"/>
        <v>169249948.83970001</v>
      </c>
      <c r="J85" s="10"/>
      <c r="K85" s="134">
        <v>22</v>
      </c>
      <c r="L85" s="137" t="s">
        <v>44</v>
      </c>
      <c r="M85" s="11">
        <v>1</v>
      </c>
      <c r="N85" s="5" t="s">
        <v>515</v>
      </c>
      <c r="O85" s="5">
        <v>155793984.52649999</v>
      </c>
      <c r="P85" s="5">
        <v>-17480389.989999998</v>
      </c>
      <c r="Q85" s="5">
        <v>245824.1974</v>
      </c>
      <c r="R85" s="5">
        <v>33987937.3222</v>
      </c>
      <c r="S85" s="6">
        <f t="shared" si="6"/>
        <v>172547356.05609998</v>
      </c>
    </row>
    <row r="86" spans="1:19" ht="24.95" customHeight="1" x14ac:dyDescent="0.2">
      <c r="A86" s="140"/>
      <c r="B86" s="138"/>
      <c r="C86" s="1">
        <v>7</v>
      </c>
      <c r="D86" s="5" t="s">
        <v>135</v>
      </c>
      <c r="E86" s="5">
        <v>125757800.5546</v>
      </c>
      <c r="F86" s="5">
        <v>0</v>
      </c>
      <c r="G86" s="5">
        <v>198430.70629999999</v>
      </c>
      <c r="H86" s="5">
        <v>31292560.911800001</v>
      </c>
      <c r="I86" s="6">
        <f t="shared" si="5"/>
        <v>157248792.17270002</v>
      </c>
      <c r="J86" s="10"/>
      <c r="K86" s="135"/>
      <c r="L86" s="138"/>
      <c r="M86" s="11">
        <v>2</v>
      </c>
      <c r="N86" s="5" t="s">
        <v>516</v>
      </c>
      <c r="O86" s="5">
        <v>137757039.62709999</v>
      </c>
      <c r="P86" s="5">
        <v>-17480389.989999998</v>
      </c>
      <c r="Q86" s="5">
        <v>217364.06450000001</v>
      </c>
      <c r="R86" s="5">
        <v>28645865.796100002</v>
      </c>
      <c r="S86" s="6">
        <f t="shared" si="6"/>
        <v>149139879.49770001</v>
      </c>
    </row>
    <row r="87" spans="1:19" ht="24.95" customHeight="1" x14ac:dyDescent="0.2">
      <c r="A87" s="140"/>
      <c r="B87" s="138"/>
      <c r="C87" s="1">
        <v>8</v>
      </c>
      <c r="D87" s="5" t="s">
        <v>136</v>
      </c>
      <c r="E87" s="5">
        <v>112443099.5537</v>
      </c>
      <c r="F87" s="5">
        <v>0</v>
      </c>
      <c r="G87" s="5">
        <v>177421.7071</v>
      </c>
      <c r="H87" s="5">
        <v>27143999.913400002</v>
      </c>
      <c r="I87" s="6">
        <f t="shared" si="5"/>
        <v>139764521.1742</v>
      </c>
      <c r="J87" s="10"/>
      <c r="K87" s="135"/>
      <c r="L87" s="138"/>
      <c r="M87" s="11">
        <v>3</v>
      </c>
      <c r="N87" s="5" t="s">
        <v>517</v>
      </c>
      <c r="O87" s="5">
        <v>173856059.97830001</v>
      </c>
      <c r="P87" s="5">
        <v>-17480389.989999998</v>
      </c>
      <c r="Q87" s="5">
        <v>274323.98330000002</v>
      </c>
      <c r="R87" s="5">
        <v>38345906.079700001</v>
      </c>
      <c r="S87" s="6">
        <f t="shared" si="6"/>
        <v>194995900.05129999</v>
      </c>
    </row>
    <row r="88" spans="1:19" ht="24.95" customHeight="1" x14ac:dyDescent="0.2">
      <c r="A88" s="140"/>
      <c r="B88" s="138"/>
      <c r="C88" s="1">
        <v>9</v>
      </c>
      <c r="D88" s="5" t="s">
        <v>137</v>
      </c>
      <c r="E88" s="5">
        <v>124889139.8802</v>
      </c>
      <c r="F88" s="5">
        <v>0</v>
      </c>
      <c r="G88" s="5">
        <v>197060.06409999999</v>
      </c>
      <c r="H88" s="5">
        <v>31280589.021299999</v>
      </c>
      <c r="I88" s="6">
        <f t="shared" si="5"/>
        <v>156366788.96559998</v>
      </c>
      <c r="J88" s="10"/>
      <c r="K88" s="135"/>
      <c r="L88" s="138"/>
      <c r="M88" s="11">
        <v>4</v>
      </c>
      <c r="N88" s="5" t="s">
        <v>518</v>
      </c>
      <c r="O88" s="5">
        <v>137657447.706</v>
      </c>
      <c r="P88" s="5">
        <v>-17480389.989999998</v>
      </c>
      <c r="Q88" s="5">
        <v>217206.9204</v>
      </c>
      <c r="R88" s="5">
        <v>29827805.725900002</v>
      </c>
      <c r="S88" s="6">
        <f t="shared" si="6"/>
        <v>150222070.36230001</v>
      </c>
    </row>
    <row r="89" spans="1:19" ht="24.95" customHeight="1" x14ac:dyDescent="0.2">
      <c r="A89" s="140"/>
      <c r="B89" s="138"/>
      <c r="C89" s="1">
        <v>10</v>
      </c>
      <c r="D89" s="5" t="s">
        <v>138</v>
      </c>
      <c r="E89" s="5">
        <v>197579121.3497</v>
      </c>
      <c r="F89" s="5">
        <v>0</v>
      </c>
      <c r="G89" s="5">
        <v>311756.1251</v>
      </c>
      <c r="H89" s="5">
        <v>49509430.789800003</v>
      </c>
      <c r="I89" s="6">
        <f t="shared" si="5"/>
        <v>247400308.26459998</v>
      </c>
      <c r="J89" s="10"/>
      <c r="K89" s="135"/>
      <c r="L89" s="138"/>
      <c r="M89" s="11">
        <v>5</v>
      </c>
      <c r="N89" s="5" t="s">
        <v>519</v>
      </c>
      <c r="O89" s="5">
        <v>188220488.56110001</v>
      </c>
      <c r="P89" s="5">
        <v>-17480389.989999998</v>
      </c>
      <c r="Q89" s="5">
        <v>296989.32640000002</v>
      </c>
      <c r="R89" s="5">
        <v>37874989.429300003</v>
      </c>
      <c r="S89" s="6">
        <f t="shared" si="6"/>
        <v>208912077.32680002</v>
      </c>
    </row>
    <row r="90" spans="1:19" ht="24.95" customHeight="1" x14ac:dyDescent="0.2">
      <c r="A90" s="140"/>
      <c r="B90" s="138"/>
      <c r="C90" s="1">
        <v>11</v>
      </c>
      <c r="D90" s="5" t="s">
        <v>139</v>
      </c>
      <c r="E90" s="5">
        <v>137317727.9411</v>
      </c>
      <c r="F90" s="5">
        <v>0</v>
      </c>
      <c r="G90" s="5">
        <v>216670.88339999999</v>
      </c>
      <c r="H90" s="5">
        <v>34588041.115400001</v>
      </c>
      <c r="I90" s="6">
        <f t="shared" si="5"/>
        <v>172122439.93989998</v>
      </c>
      <c r="J90" s="10"/>
      <c r="K90" s="135"/>
      <c r="L90" s="138"/>
      <c r="M90" s="11">
        <v>6</v>
      </c>
      <c r="N90" s="5" t="s">
        <v>520</v>
      </c>
      <c r="O90" s="5">
        <v>146342807.36489999</v>
      </c>
      <c r="P90" s="5">
        <v>-17480389.989999998</v>
      </c>
      <c r="Q90" s="5">
        <v>230911.3749</v>
      </c>
      <c r="R90" s="5">
        <v>29034316.855</v>
      </c>
      <c r="S90" s="6">
        <f t="shared" si="6"/>
        <v>158127645.60479999</v>
      </c>
    </row>
    <row r="91" spans="1:19" ht="24.95" customHeight="1" x14ac:dyDescent="0.2">
      <c r="A91" s="140"/>
      <c r="B91" s="138"/>
      <c r="C91" s="1">
        <v>12</v>
      </c>
      <c r="D91" s="5" t="s">
        <v>140</v>
      </c>
      <c r="E91" s="5">
        <v>167884709.2674</v>
      </c>
      <c r="F91" s="5">
        <v>0</v>
      </c>
      <c r="G91" s="5">
        <v>264901.90899999999</v>
      </c>
      <c r="H91" s="5">
        <v>40906724.618299998</v>
      </c>
      <c r="I91" s="6">
        <f t="shared" si="5"/>
        <v>209056335.7947</v>
      </c>
      <c r="J91" s="10"/>
      <c r="K91" s="135"/>
      <c r="L91" s="138"/>
      <c r="M91" s="11">
        <v>7</v>
      </c>
      <c r="N91" s="5" t="s">
        <v>521</v>
      </c>
      <c r="O91" s="5">
        <v>122794905.7969</v>
      </c>
      <c r="P91" s="5">
        <v>-17480389.989999998</v>
      </c>
      <c r="Q91" s="5">
        <v>193755.61420000001</v>
      </c>
      <c r="R91" s="5">
        <v>25802976.5559</v>
      </c>
      <c r="S91" s="6">
        <f t="shared" si="6"/>
        <v>131311247.977</v>
      </c>
    </row>
    <row r="92" spans="1:19" ht="24.95" customHeight="1" x14ac:dyDescent="0.2">
      <c r="A92" s="140"/>
      <c r="B92" s="138"/>
      <c r="C92" s="1">
        <v>13</v>
      </c>
      <c r="D92" s="5" t="s">
        <v>141</v>
      </c>
      <c r="E92" s="5">
        <v>123352409.8584</v>
      </c>
      <c r="F92" s="5">
        <v>0</v>
      </c>
      <c r="G92" s="5">
        <v>194635.2886</v>
      </c>
      <c r="H92" s="5">
        <v>30627418.732000001</v>
      </c>
      <c r="I92" s="6">
        <f t="shared" si="5"/>
        <v>154174463.87900001</v>
      </c>
      <c r="J92" s="10"/>
      <c r="K92" s="135"/>
      <c r="L92" s="138"/>
      <c r="M92" s="11">
        <v>8</v>
      </c>
      <c r="N92" s="5" t="s">
        <v>522</v>
      </c>
      <c r="O92" s="5">
        <v>143891272.75600001</v>
      </c>
      <c r="P92" s="5">
        <v>-17480389.989999998</v>
      </c>
      <c r="Q92" s="5">
        <v>227043.1477</v>
      </c>
      <c r="R92" s="5">
        <v>30364668.0966</v>
      </c>
      <c r="S92" s="6">
        <f t="shared" si="6"/>
        <v>157002594.01030001</v>
      </c>
    </row>
    <row r="93" spans="1:19" ht="24.95" customHeight="1" x14ac:dyDescent="0.2">
      <c r="A93" s="140"/>
      <c r="B93" s="138"/>
      <c r="C93" s="1">
        <v>14</v>
      </c>
      <c r="D93" s="5" t="s">
        <v>142</v>
      </c>
      <c r="E93" s="5">
        <v>122304648.3732</v>
      </c>
      <c r="F93" s="5">
        <v>0</v>
      </c>
      <c r="G93" s="5">
        <v>192982.04680000001</v>
      </c>
      <c r="H93" s="5">
        <v>31236313.091400001</v>
      </c>
      <c r="I93" s="6">
        <f t="shared" si="5"/>
        <v>153733943.51140001</v>
      </c>
      <c r="J93" s="10"/>
      <c r="K93" s="135"/>
      <c r="L93" s="138"/>
      <c r="M93" s="11">
        <v>9</v>
      </c>
      <c r="N93" s="5" t="s">
        <v>523</v>
      </c>
      <c r="O93" s="5">
        <v>141114729.91170001</v>
      </c>
      <c r="P93" s="5">
        <v>-17480389.989999998</v>
      </c>
      <c r="Q93" s="5">
        <v>222662.09650000001</v>
      </c>
      <c r="R93" s="5">
        <v>28485883.8862</v>
      </c>
      <c r="S93" s="6">
        <f t="shared" si="6"/>
        <v>152342885.90440002</v>
      </c>
    </row>
    <row r="94" spans="1:19" ht="24.95" customHeight="1" x14ac:dyDescent="0.2">
      <c r="A94" s="140"/>
      <c r="B94" s="138"/>
      <c r="C94" s="1">
        <v>15</v>
      </c>
      <c r="D94" s="5" t="s">
        <v>143</v>
      </c>
      <c r="E94" s="5">
        <v>146792359.2344</v>
      </c>
      <c r="F94" s="5">
        <v>0</v>
      </c>
      <c r="G94" s="5">
        <v>231620.71369999999</v>
      </c>
      <c r="H94" s="5">
        <v>36325302.866999999</v>
      </c>
      <c r="I94" s="6">
        <f t="shared" si="5"/>
        <v>183349282.81510001</v>
      </c>
      <c r="J94" s="10"/>
      <c r="K94" s="135"/>
      <c r="L94" s="138"/>
      <c r="M94" s="11">
        <v>10</v>
      </c>
      <c r="N94" s="5" t="s">
        <v>524</v>
      </c>
      <c r="O94" s="5">
        <v>149190285.25470001</v>
      </c>
      <c r="P94" s="5">
        <v>-17480389.989999998</v>
      </c>
      <c r="Q94" s="5">
        <v>235404.353</v>
      </c>
      <c r="R94" s="5">
        <v>30192513.6501</v>
      </c>
      <c r="S94" s="6">
        <f t="shared" si="6"/>
        <v>162137813.2678</v>
      </c>
    </row>
    <row r="95" spans="1:19" ht="24.95" customHeight="1" x14ac:dyDescent="0.2">
      <c r="A95" s="140"/>
      <c r="B95" s="138"/>
      <c r="C95" s="1">
        <v>16</v>
      </c>
      <c r="D95" s="5" t="s">
        <v>144</v>
      </c>
      <c r="E95" s="5">
        <v>140264253.08410001</v>
      </c>
      <c r="F95" s="5">
        <v>0</v>
      </c>
      <c r="G95" s="5">
        <v>221320.14619999999</v>
      </c>
      <c r="H95" s="5">
        <v>35537498.972000003</v>
      </c>
      <c r="I95" s="6">
        <f t="shared" si="5"/>
        <v>176023072.20230001</v>
      </c>
      <c r="J95" s="10"/>
      <c r="K95" s="135"/>
      <c r="L95" s="138"/>
      <c r="M95" s="11">
        <v>11</v>
      </c>
      <c r="N95" s="5" t="s">
        <v>44</v>
      </c>
      <c r="O95" s="5">
        <v>131330510.7325</v>
      </c>
      <c r="P95" s="5">
        <v>-17480389.989999998</v>
      </c>
      <c r="Q95" s="5">
        <v>207223.77369999999</v>
      </c>
      <c r="R95" s="5">
        <v>28216416.0288</v>
      </c>
      <c r="S95" s="6">
        <f t="shared" si="6"/>
        <v>142273760.54500002</v>
      </c>
    </row>
    <row r="96" spans="1:19" ht="24.95" customHeight="1" x14ac:dyDescent="0.2">
      <c r="A96" s="140"/>
      <c r="B96" s="138"/>
      <c r="C96" s="1">
        <v>17</v>
      </c>
      <c r="D96" s="5" t="s">
        <v>145</v>
      </c>
      <c r="E96" s="5">
        <v>117502700.9321</v>
      </c>
      <c r="F96" s="5">
        <v>0</v>
      </c>
      <c r="G96" s="5">
        <v>185405.15049999999</v>
      </c>
      <c r="H96" s="5">
        <v>29054151.814399999</v>
      </c>
      <c r="I96" s="6">
        <f t="shared" si="5"/>
        <v>146742257.89699998</v>
      </c>
      <c r="J96" s="10"/>
      <c r="K96" s="135"/>
      <c r="L96" s="138"/>
      <c r="M96" s="11">
        <v>12</v>
      </c>
      <c r="N96" s="5" t="s">
        <v>525</v>
      </c>
      <c r="O96" s="5">
        <v>167670619.1498</v>
      </c>
      <c r="P96" s="5">
        <v>-17480389.989999998</v>
      </c>
      <c r="Q96" s="5">
        <v>264564.1005</v>
      </c>
      <c r="R96" s="5">
        <v>33524243.9353</v>
      </c>
      <c r="S96" s="6">
        <f t="shared" si="6"/>
        <v>183979037.19559997</v>
      </c>
    </row>
    <row r="97" spans="1:19" ht="24.95" customHeight="1" x14ac:dyDescent="0.2">
      <c r="A97" s="140"/>
      <c r="B97" s="138"/>
      <c r="C97" s="1">
        <v>18</v>
      </c>
      <c r="D97" s="5" t="s">
        <v>146</v>
      </c>
      <c r="E97" s="5">
        <v>121754198.87970001</v>
      </c>
      <c r="F97" s="5">
        <v>0</v>
      </c>
      <c r="G97" s="5">
        <v>192113.5037</v>
      </c>
      <c r="H97" s="5">
        <v>29838009.667300001</v>
      </c>
      <c r="I97" s="6">
        <f t="shared" si="5"/>
        <v>151784322.05070001</v>
      </c>
      <c r="J97" s="10"/>
      <c r="K97" s="135"/>
      <c r="L97" s="138"/>
      <c r="M97" s="11">
        <v>13</v>
      </c>
      <c r="N97" s="5" t="s">
        <v>526</v>
      </c>
      <c r="O97" s="5">
        <v>110672615.4771</v>
      </c>
      <c r="P97" s="5">
        <v>-17480389.989999998</v>
      </c>
      <c r="Q97" s="5">
        <v>174628.09589999999</v>
      </c>
      <c r="R97" s="5">
        <v>23410069.8783</v>
      </c>
      <c r="S97" s="6">
        <f t="shared" si="6"/>
        <v>116776923.4613</v>
      </c>
    </row>
    <row r="98" spans="1:19" ht="24.95" customHeight="1" x14ac:dyDescent="0.2">
      <c r="A98" s="140"/>
      <c r="B98" s="138"/>
      <c r="C98" s="1">
        <v>19</v>
      </c>
      <c r="D98" s="5" t="s">
        <v>147</v>
      </c>
      <c r="E98" s="5">
        <v>131484196.8392</v>
      </c>
      <c r="F98" s="5">
        <v>0</v>
      </c>
      <c r="G98" s="5">
        <v>207466.27189999999</v>
      </c>
      <c r="H98" s="5">
        <v>32228575.4725</v>
      </c>
      <c r="I98" s="6">
        <f t="shared" si="5"/>
        <v>163920238.58360001</v>
      </c>
      <c r="J98" s="10"/>
      <c r="K98" s="135"/>
      <c r="L98" s="138"/>
      <c r="M98" s="11">
        <v>14</v>
      </c>
      <c r="N98" s="5" t="s">
        <v>527</v>
      </c>
      <c r="O98" s="5">
        <v>160901365.3272</v>
      </c>
      <c r="P98" s="5">
        <v>-17480389.989999998</v>
      </c>
      <c r="Q98" s="5">
        <v>253883.03090000001</v>
      </c>
      <c r="R98" s="5">
        <v>33317444.5768</v>
      </c>
      <c r="S98" s="6">
        <f t="shared" si="6"/>
        <v>176992302.94489998</v>
      </c>
    </row>
    <row r="99" spans="1:19" ht="24.95" customHeight="1" x14ac:dyDescent="0.2">
      <c r="A99" s="140"/>
      <c r="B99" s="138"/>
      <c r="C99" s="1">
        <v>20</v>
      </c>
      <c r="D99" s="5" t="s">
        <v>148</v>
      </c>
      <c r="E99" s="5">
        <v>133058682.6525</v>
      </c>
      <c r="F99" s="5">
        <v>0</v>
      </c>
      <c r="G99" s="5">
        <v>209950.6214</v>
      </c>
      <c r="H99" s="5">
        <v>33217961.9245</v>
      </c>
      <c r="I99" s="6">
        <f t="shared" si="5"/>
        <v>166486595.19839999</v>
      </c>
      <c r="J99" s="10"/>
      <c r="K99" s="135"/>
      <c r="L99" s="138"/>
      <c r="M99" s="11">
        <v>15</v>
      </c>
      <c r="N99" s="5" t="s">
        <v>528</v>
      </c>
      <c r="O99" s="5">
        <v>107443555.2923</v>
      </c>
      <c r="P99" s="5">
        <v>-17480389.989999998</v>
      </c>
      <c r="Q99" s="5">
        <v>169533.02669999999</v>
      </c>
      <c r="R99" s="5">
        <v>23114785.541999999</v>
      </c>
      <c r="S99" s="6">
        <f t="shared" si="6"/>
        <v>113247483.87100001</v>
      </c>
    </row>
    <row r="100" spans="1:19" ht="24.95" customHeight="1" x14ac:dyDescent="0.2">
      <c r="A100" s="140"/>
      <c r="B100" s="139"/>
      <c r="C100" s="1">
        <v>21</v>
      </c>
      <c r="D100" s="5" t="s">
        <v>149</v>
      </c>
      <c r="E100" s="5">
        <v>127755929.5799</v>
      </c>
      <c r="F100" s="5">
        <v>0</v>
      </c>
      <c r="G100" s="5">
        <v>201583.51389999999</v>
      </c>
      <c r="H100" s="5">
        <v>31935899.536899999</v>
      </c>
      <c r="I100" s="6">
        <f t="shared" si="5"/>
        <v>159893412.63069999</v>
      </c>
      <c r="J100" s="10"/>
      <c r="K100" s="135"/>
      <c r="L100" s="138"/>
      <c r="M100" s="11">
        <v>16</v>
      </c>
      <c r="N100" s="5" t="s">
        <v>529</v>
      </c>
      <c r="O100" s="5">
        <v>155768668.53729999</v>
      </c>
      <c r="P100" s="5">
        <v>-17480389.989999998</v>
      </c>
      <c r="Q100" s="5">
        <v>245784.2518</v>
      </c>
      <c r="R100" s="5">
        <v>33841131.179899998</v>
      </c>
      <c r="S100" s="6">
        <f t="shared" si="6"/>
        <v>172375193.97899997</v>
      </c>
    </row>
    <row r="101" spans="1:19" ht="24.95" customHeight="1" x14ac:dyDescent="0.2">
      <c r="A101" s="1"/>
      <c r="B101" s="125" t="s">
        <v>814</v>
      </c>
      <c r="C101" s="126"/>
      <c r="D101" s="127"/>
      <c r="E101" s="13">
        <f>SUM(E80:E100)</f>
        <v>2881919484.5384998</v>
      </c>
      <c r="F101" s="13">
        <f t="shared" ref="F101:H101" si="8">SUM(F80:F100)</f>
        <v>0</v>
      </c>
      <c r="G101" s="13">
        <f t="shared" si="8"/>
        <v>4547322.84</v>
      </c>
      <c r="H101" s="13">
        <f t="shared" si="8"/>
        <v>714356172.68379998</v>
      </c>
      <c r="I101" s="13">
        <f>SUM(I80:I100)</f>
        <v>3600822980.0623007</v>
      </c>
      <c r="J101" s="10"/>
      <c r="K101" s="135"/>
      <c r="L101" s="138"/>
      <c r="M101" s="11">
        <v>17</v>
      </c>
      <c r="N101" s="5" t="s">
        <v>530</v>
      </c>
      <c r="O101" s="5">
        <v>194813956.79120001</v>
      </c>
      <c r="P101" s="5">
        <v>-17480389.989999998</v>
      </c>
      <c r="Q101" s="5">
        <v>307393.02750000003</v>
      </c>
      <c r="R101" s="5">
        <v>41884435.723399997</v>
      </c>
      <c r="S101" s="6">
        <f t="shared" si="6"/>
        <v>219525395.5521</v>
      </c>
    </row>
    <row r="102" spans="1:19" ht="24.95" customHeight="1" x14ac:dyDescent="0.2">
      <c r="A102" s="140">
        <v>5</v>
      </c>
      <c r="B102" s="137" t="s">
        <v>27</v>
      </c>
      <c r="C102" s="1">
        <v>1</v>
      </c>
      <c r="D102" s="5" t="s">
        <v>150</v>
      </c>
      <c r="E102" s="5">
        <v>215410308.96810001</v>
      </c>
      <c r="F102" s="5">
        <v>0</v>
      </c>
      <c r="G102" s="5">
        <v>339891.59769999998</v>
      </c>
      <c r="H102" s="5">
        <v>42317053.363799997</v>
      </c>
      <c r="I102" s="6">
        <f t="shared" si="5"/>
        <v>258067253.9296</v>
      </c>
      <c r="J102" s="10"/>
      <c r="K102" s="135"/>
      <c r="L102" s="138"/>
      <c r="M102" s="11">
        <v>18</v>
      </c>
      <c r="N102" s="5" t="s">
        <v>531</v>
      </c>
      <c r="O102" s="5">
        <v>147157886.4382</v>
      </c>
      <c r="P102" s="5">
        <v>-17480389.989999998</v>
      </c>
      <c r="Q102" s="5">
        <v>232197.47169999999</v>
      </c>
      <c r="R102" s="5">
        <v>31176081.362100001</v>
      </c>
      <c r="S102" s="6">
        <f t="shared" si="6"/>
        <v>161085775.28200001</v>
      </c>
    </row>
    <row r="103" spans="1:19" ht="24.95" customHeight="1" x14ac:dyDescent="0.2">
      <c r="A103" s="140"/>
      <c r="B103" s="138"/>
      <c r="C103" s="1">
        <v>2</v>
      </c>
      <c r="D103" s="5" t="s">
        <v>27</v>
      </c>
      <c r="E103" s="5">
        <v>260130635.38909999</v>
      </c>
      <c r="F103" s="5">
        <v>0</v>
      </c>
      <c r="G103" s="5">
        <v>410454.902</v>
      </c>
      <c r="H103" s="5">
        <v>53311529.217799999</v>
      </c>
      <c r="I103" s="6">
        <f t="shared" si="5"/>
        <v>313852619.50889999</v>
      </c>
      <c r="J103" s="10"/>
      <c r="K103" s="135"/>
      <c r="L103" s="138"/>
      <c r="M103" s="11">
        <v>19</v>
      </c>
      <c r="N103" s="5" t="s">
        <v>532</v>
      </c>
      <c r="O103" s="5">
        <v>139335847.8989</v>
      </c>
      <c r="P103" s="5">
        <v>-17480389.989999998</v>
      </c>
      <c r="Q103" s="5">
        <v>219855.23430000001</v>
      </c>
      <c r="R103" s="5">
        <v>27714934.272700001</v>
      </c>
      <c r="S103" s="6">
        <f t="shared" si="6"/>
        <v>149790247.41590002</v>
      </c>
    </row>
    <row r="104" spans="1:19" ht="24.95" customHeight="1" x14ac:dyDescent="0.2">
      <c r="A104" s="140"/>
      <c r="B104" s="138"/>
      <c r="C104" s="1">
        <v>3</v>
      </c>
      <c r="D104" s="5" t="s">
        <v>151</v>
      </c>
      <c r="E104" s="5">
        <v>113767214.22840001</v>
      </c>
      <c r="F104" s="5">
        <v>0</v>
      </c>
      <c r="G104" s="5">
        <v>179511.00109999999</v>
      </c>
      <c r="H104" s="5">
        <v>25916968.017900001</v>
      </c>
      <c r="I104" s="6">
        <f t="shared" si="5"/>
        <v>139863693.24740002</v>
      </c>
      <c r="J104" s="10"/>
      <c r="K104" s="135"/>
      <c r="L104" s="138"/>
      <c r="M104" s="11">
        <v>20</v>
      </c>
      <c r="N104" s="5" t="s">
        <v>533</v>
      </c>
      <c r="O104" s="5">
        <v>149401715.83180001</v>
      </c>
      <c r="P104" s="5">
        <v>-17480389.989999998</v>
      </c>
      <c r="Q104" s="5">
        <v>235737.9651</v>
      </c>
      <c r="R104" s="5">
        <v>30431750.812199999</v>
      </c>
      <c r="S104" s="6">
        <f t="shared" si="6"/>
        <v>162588814.61910003</v>
      </c>
    </row>
    <row r="105" spans="1:19" ht="24.95" customHeight="1" x14ac:dyDescent="0.2">
      <c r="A105" s="140"/>
      <c r="B105" s="138"/>
      <c r="C105" s="1">
        <v>4</v>
      </c>
      <c r="D105" s="5" t="s">
        <v>152</v>
      </c>
      <c r="E105" s="5">
        <v>134454259.20210001</v>
      </c>
      <c r="F105" s="5">
        <v>0</v>
      </c>
      <c r="G105" s="5">
        <v>212152.67360000001</v>
      </c>
      <c r="H105" s="5">
        <v>30378470.218699999</v>
      </c>
      <c r="I105" s="6">
        <f t="shared" si="5"/>
        <v>165044882.09439999</v>
      </c>
      <c r="J105" s="10"/>
      <c r="K105" s="136"/>
      <c r="L105" s="139"/>
      <c r="M105" s="11">
        <v>21</v>
      </c>
      <c r="N105" s="5" t="s">
        <v>534</v>
      </c>
      <c r="O105" s="5">
        <v>146184419.11930001</v>
      </c>
      <c r="P105" s="5">
        <v>-17480389.989999998</v>
      </c>
      <c r="Q105" s="5">
        <v>230661.4572</v>
      </c>
      <c r="R105" s="5">
        <v>29838306.2108</v>
      </c>
      <c r="S105" s="6">
        <f t="shared" si="6"/>
        <v>158772996.79730001</v>
      </c>
    </row>
    <row r="106" spans="1:19" ht="24.95" customHeight="1" x14ac:dyDescent="0.2">
      <c r="A106" s="140"/>
      <c r="B106" s="138"/>
      <c r="C106" s="1">
        <v>5</v>
      </c>
      <c r="D106" s="5" t="s">
        <v>153</v>
      </c>
      <c r="E106" s="5">
        <v>170560765.0174</v>
      </c>
      <c r="F106" s="5">
        <v>0</v>
      </c>
      <c r="G106" s="5">
        <v>269124.40360000002</v>
      </c>
      <c r="H106" s="5">
        <v>37111822.551700003</v>
      </c>
      <c r="I106" s="6">
        <f t="shared" si="5"/>
        <v>207941711.9727</v>
      </c>
      <c r="J106" s="10"/>
      <c r="K106" s="17"/>
      <c r="L106" s="125" t="s">
        <v>832</v>
      </c>
      <c r="M106" s="126"/>
      <c r="N106" s="127"/>
      <c r="O106" s="13">
        <f>SUM(O85:O105)</f>
        <v>3107300182.0788002</v>
      </c>
      <c r="P106" s="13">
        <f t="shared" ref="P106:S106" si="9">SUM(P85:P105)</f>
        <v>-367088189.79000008</v>
      </c>
      <c r="Q106" s="13">
        <f t="shared" si="9"/>
        <v>4902946.5135999992</v>
      </c>
      <c r="R106" s="13">
        <f t="shared" si="9"/>
        <v>649032462.91929996</v>
      </c>
      <c r="S106" s="13">
        <f t="shared" si="9"/>
        <v>3394147401.7217002</v>
      </c>
    </row>
    <row r="107" spans="1:19" ht="24.95" customHeight="1" x14ac:dyDescent="0.2">
      <c r="A107" s="140"/>
      <c r="B107" s="138"/>
      <c r="C107" s="1">
        <v>6</v>
      </c>
      <c r="D107" s="5" t="s">
        <v>154</v>
      </c>
      <c r="E107" s="5">
        <v>112942739.60860001</v>
      </c>
      <c r="F107" s="5">
        <v>0</v>
      </c>
      <c r="G107" s="5">
        <v>178210.0791</v>
      </c>
      <c r="H107" s="5">
        <v>26300068.5112</v>
      </c>
      <c r="I107" s="6">
        <f t="shared" si="5"/>
        <v>139421018.19890001</v>
      </c>
      <c r="J107" s="10"/>
      <c r="K107" s="134">
        <v>23</v>
      </c>
      <c r="L107" s="137" t="s">
        <v>45</v>
      </c>
      <c r="M107" s="11">
        <v>1</v>
      </c>
      <c r="N107" s="5" t="s">
        <v>535</v>
      </c>
      <c r="O107" s="5">
        <v>126252539.8149</v>
      </c>
      <c r="P107" s="5">
        <v>0</v>
      </c>
      <c r="Q107" s="5">
        <v>199211.34539999999</v>
      </c>
      <c r="R107" s="5">
        <v>29020780.7289</v>
      </c>
      <c r="S107" s="6">
        <f t="shared" si="6"/>
        <v>155472531.8892</v>
      </c>
    </row>
    <row r="108" spans="1:19" ht="24.95" customHeight="1" x14ac:dyDescent="0.2">
      <c r="A108" s="140"/>
      <c r="B108" s="138"/>
      <c r="C108" s="1">
        <v>7</v>
      </c>
      <c r="D108" s="5" t="s">
        <v>155</v>
      </c>
      <c r="E108" s="5">
        <v>180185675.32300001</v>
      </c>
      <c r="F108" s="5">
        <v>0</v>
      </c>
      <c r="G108" s="5">
        <v>284311.35609999998</v>
      </c>
      <c r="H108" s="5">
        <v>39438716.626800001</v>
      </c>
      <c r="I108" s="6">
        <f t="shared" si="5"/>
        <v>219908703.30590001</v>
      </c>
      <c r="J108" s="10"/>
      <c r="K108" s="135"/>
      <c r="L108" s="138"/>
      <c r="M108" s="11">
        <v>2</v>
      </c>
      <c r="N108" s="5" t="s">
        <v>536</v>
      </c>
      <c r="O108" s="5">
        <v>207614982.68290001</v>
      </c>
      <c r="P108" s="5">
        <v>0</v>
      </c>
      <c r="Q108" s="5">
        <v>327591.50900000002</v>
      </c>
      <c r="R108" s="5">
        <v>34573597.655599996</v>
      </c>
      <c r="S108" s="6">
        <f t="shared" si="6"/>
        <v>242516171.84750003</v>
      </c>
    </row>
    <row r="109" spans="1:19" ht="24.95" customHeight="1" x14ac:dyDescent="0.2">
      <c r="A109" s="140"/>
      <c r="B109" s="138"/>
      <c r="C109" s="1">
        <v>8</v>
      </c>
      <c r="D109" s="5" t="s">
        <v>156</v>
      </c>
      <c r="E109" s="5">
        <v>181892187.88229999</v>
      </c>
      <c r="F109" s="5">
        <v>0</v>
      </c>
      <c r="G109" s="5">
        <v>287004.02799999999</v>
      </c>
      <c r="H109" s="5">
        <v>37036312.695299998</v>
      </c>
      <c r="I109" s="6">
        <f t="shared" si="5"/>
        <v>219215504.6056</v>
      </c>
      <c r="J109" s="10"/>
      <c r="K109" s="135"/>
      <c r="L109" s="138"/>
      <c r="M109" s="11">
        <v>3</v>
      </c>
      <c r="N109" s="5" t="s">
        <v>537</v>
      </c>
      <c r="O109" s="5">
        <v>159123852.05610001</v>
      </c>
      <c r="P109" s="5">
        <v>0</v>
      </c>
      <c r="Q109" s="5">
        <v>251078.3284</v>
      </c>
      <c r="R109" s="5">
        <v>34039209.921400003</v>
      </c>
      <c r="S109" s="6">
        <f t="shared" si="6"/>
        <v>193414140.30590001</v>
      </c>
    </row>
    <row r="110" spans="1:19" ht="24.95" customHeight="1" x14ac:dyDescent="0.2">
      <c r="A110" s="140"/>
      <c r="B110" s="138"/>
      <c r="C110" s="1">
        <v>9</v>
      </c>
      <c r="D110" s="5" t="s">
        <v>157</v>
      </c>
      <c r="E110" s="5">
        <v>127941021.6109</v>
      </c>
      <c r="F110" s="5">
        <v>0</v>
      </c>
      <c r="G110" s="5">
        <v>201875.56690000001</v>
      </c>
      <c r="H110" s="5">
        <v>30782906.0922</v>
      </c>
      <c r="I110" s="6">
        <f t="shared" si="5"/>
        <v>158925803.27000001</v>
      </c>
      <c r="J110" s="10"/>
      <c r="K110" s="135"/>
      <c r="L110" s="138"/>
      <c r="M110" s="11">
        <v>4</v>
      </c>
      <c r="N110" s="5" t="s">
        <v>35</v>
      </c>
      <c r="O110" s="5">
        <v>96902885.979900002</v>
      </c>
      <c r="P110" s="5">
        <v>0</v>
      </c>
      <c r="Q110" s="5">
        <v>152901.1164</v>
      </c>
      <c r="R110" s="5">
        <v>24233027.793699998</v>
      </c>
      <c r="S110" s="6">
        <f t="shared" si="6"/>
        <v>121288814.89</v>
      </c>
    </row>
    <row r="111" spans="1:19" ht="24.95" customHeight="1" x14ac:dyDescent="0.2">
      <c r="A111" s="140"/>
      <c r="B111" s="138"/>
      <c r="C111" s="1">
        <v>10</v>
      </c>
      <c r="D111" s="5" t="s">
        <v>158</v>
      </c>
      <c r="E111" s="5">
        <v>146529808.95179999</v>
      </c>
      <c r="F111" s="5">
        <v>0</v>
      </c>
      <c r="G111" s="5">
        <v>231206.44089999999</v>
      </c>
      <c r="H111" s="5">
        <v>35667102.9714</v>
      </c>
      <c r="I111" s="6">
        <f t="shared" si="5"/>
        <v>182428118.36409998</v>
      </c>
      <c r="J111" s="10"/>
      <c r="K111" s="135"/>
      <c r="L111" s="138"/>
      <c r="M111" s="11">
        <v>5</v>
      </c>
      <c r="N111" s="5" t="s">
        <v>538</v>
      </c>
      <c r="O111" s="5">
        <v>168136619.7793</v>
      </c>
      <c r="P111" s="5">
        <v>0</v>
      </c>
      <c r="Q111" s="5">
        <v>265299.39350000001</v>
      </c>
      <c r="R111" s="5">
        <v>34345061.624600001</v>
      </c>
      <c r="S111" s="6">
        <f t="shared" si="6"/>
        <v>202746980.7974</v>
      </c>
    </row>
    <row r="112" spans="1:19" ht="24.95" customHeight="1" x14ac:dyDescent="0.2">
      <c r="A112" s="140"/>
      <c r="B112" s="138"/>
      <c r="C112" s="1">
        <v>11</v>
      </c>
      <c r="D112" s="5" t="s">
        <v>159</v>
      </c>
      <c r="E112" s="5">
        <v>113380133.0138</v>
      </c>
      <c r="F112" s="5">
        <v>0</v>
      </c>
      <c r="G112" s="5">
        <v>178900.2334</v>
      </c>
      <c r="H112" s="5">
        <v>28168753.529100001</v>
      </c>
      <c r="I112" s="6">
        <f t="shared" si="5"/>
        <v>141727786.77630001</v>
      </c>
      <c r="J112" s="10"/>
      <c r="K112" s="135"/>
      <c r="L112" s="138"/>
      <c r="M112" s="11">
        <v>6</v>
      </c>
      <c r="N112" s="5" t="s">
        <v>539</v>
      </c>
      <c r="O112" s="5">
        <v>144511286.30989999</v>
      </c>
      <c r="P112" s="5">
        <v>0</v>
      </c>
      <c r="Q112" s="5">
        <v>228021.4546</v>
      </c>
      <c r="R112" s="5">
        <v>34229221.880400002</v>
      </c>
      <c r="S112" s="6">
        <f t="shared" si="6"/>
        <v>178968529.64489999</v>
      </c>
    </row>
    <row r="113" spans="1:19" ht="24.95" customHeight="1" x14ac:dyDescent="0.2">
      <c r="A113" s="140"/>
      <c r="B113" s="138"/>
      <c r="C113" s="1">
        <v>12</v>
      </c>
      <c r="D113" s="5" t="s">
        <v>160</v>
      </c>
      <c r="E113" s="5">
        <v>175580950.68509999</v>
      </c>
      <c r="F113" s="5">
        <v>0</v>
      </c>
      <c r="G113" s="5">
        <v>277045.65360000002</v>
      </c>
      <c r="H113" s="5">
        <v>40079580.615400001</v>
      </c>
      <c r="I113" s="6">
        <f t="shared" si="5"/>
        <v>215937576.95410001</v>
      </c>
      <c r="J113" s="10"/>
      <c r="K113" s="135"/>
      <c r="L113" s="138"/>
      <c r="M113" s="11">
        <v>7</v>
      </c>
      <c r="N113" s="5" t="s">
        <v>540</v>
      </c>
      <c r="O113" s="5">
        <v>146068716.0512</v>
      </c>
      <c r="P113" s="5">
        <v>0</v>
      </c>
      <c r="Q113" s="5">
        <v>230478.89170000001</v>
      </c>
      <c r="R113" s="5">
        <v>34522232.226300001</v>
      </c>
      <c r="S113" s="6">
        <f t="shared" si="6"/>
        <v>180821427.1692</v>
      </c>
    </row>
    <row r="114" spans="1:19" ht="24.95" customHeight="1" x14ac:dyDescent="0.2">
      <c r="A114" s="140"/>
      <c r="B114" s="138"/>
      <c r="C114" s="1">
        <v>13</v>
      </c>
      <c r="D114" s="5" t="s">
        <v>161</v>
      </c>
      <c r="E114" s="5">
        <v>144406952.58880001</v>
      </c>
      <c r="F114" s="5">
        <v>0</v>
      </c>
      <c r="G114" s="5">
        <v>227856.8285</v>
      </c>
      <c r="H114" s="5">
        <v>30157491.8616</v>
      </c>
      <c r="I114" s="6">
        <f t="shared" si="5"/>
        <v>174792301.27890003</v>
      </c>
      <c r="J114" s="10"/>
      <c r="K114" s="135"/>
      <c r="L114" s="138"/>
      <c r="M114" s="11">
        <v>8</v>
      </c>
      <c r="N114" s="5" t="s">
        <v>541</v>
      </c>
      <c r="O114" s="5">
        <v>172247063.21470001</v>
      </c>
      <c r="P114" s="5">
        <v>0</v>
      </c>
      <c r="Q114" s="5">
        <v>271785.17959999997</v>
      </c>
      <c r="R114" s="5">
        <v>44954162.994900003</v>
      </c>
      <c r="S114" s="6">
        <f t="shared" si="6"/>
        <v>217473011.38920003</v>
      </c>
    </row>
    <row r="115" spans="1:19" ht="24.95" customHeight="1" x14ac:dyDescent="0.2">
      <c r="A115" s="140"/>
      <c r="B115" s="138"/>
      <c r="C115" s="1">
        <v>14</v>
      </c>
      <c r="D115" s="5" t="s">
        <v>162</v>
      </c>
      <c r="E115" s="5">
        <v>168621913.9533</v>
      </c>
      <c r="F115" s="5">
        <v>0</v>
      </c>
      <c r="G115" s="5">
        <v>266065.12939999998</v>
      </c>
      <c r="H115" s="5">
        <v>37907050.356399998</v>
      </c>
      <c r="I115" s="6">
        <f t="shared" si="5"/>
        <v>206795029.43910003</v>
      </c>
      <c r="J115" s="10"/>
      <c r="K115" s="135"/>
      <c r="L115" s="138"/>
      <c r="M115" s="11">
        <v>9</v>
      </c>
      <c r="N115" s="5" t="s">
        <v>542</v>
      </c>
      <c r="O115" s="5">
        <v>124523333.99879999</v>
      </c>
      <c r="P115" s="5">
        <v>0</v>
      </c>
      <c r="Q115" s="5">
        <v>196482.86629999999</v>
      </c>
      <c r="R115" s="5">
        <v>30503890.616999999</v>
      </c>
      <c r="S115" s="6">
        <f t="shared" si="6"/>
        <v>155223707.48210001</v>
      </c>
    </row>
    <row r="116" spans="1:19" ht="24.95" customHeight="1" x14ac:dyDescent="0.2">
      <c r="A116" s="140"/>
      <c r="B116" s="138"/>
      <c r="C116" s="1">
        <v>15</v>
      </c>
      <c r="D116" s="5" t="s">
        <v>163</v>
      </c>
      <c r="E116" s="5">
        <v>216085253.13789999</v>
      </c>
      <c r="F116" s="5">
        <v>0</v>
      </c>
      <c r="G116" s="5">
        <v>340956.5785</v>
      </c>
      <c r="H116" s="5">
        <v>46180696.746699996</v>
      </c>
      <c r="I116" s="6">
        <f t="shared" si="5"/>
        <v>262606906.46309999</v>
      </c>
      <c r="J116" s="10"/>
      <c r="K116" s="135"/>
      <c r="L116" s="138"/>
      <c r="M116" s="11">
        <v>10</v>
      </c>
      <c r="N116" s="5" t="s">
        <v>543</v>
      </c>
      <c r="O116" s="5">
        <v>165594502.08880001</v>
      </c>
      <c r="P116" s="5">
        <v>0</v>
      </c>
      <c r="Q116" s="5">
        <v>261288.2371</v>
      </c>
      <c r="R116" s="5">
        <v>28868891.549400002</v>
      </c>
      <c r="S116" s="6">
        <f t="shared" si="6"/>
        <v>194724681.87530002</v>
      </c>
    </row>
    <row r="117" spans="1:19" ht="24.95" customHeight="1" x14ac:dyDescent="0.2">
      <c r="A117" s="140"/>
      <c r="B117" s="138"/>
      <c r="C117" s="1">
        <v>16</v>
      </c>
      <c r="D117" s="5" t="s">
        <v>164</v>
      </c>
      <c r="E117" s="5">
        <v>161994823.1024</v>
      </c>
      <c r="F117" s="5">
        <v>0</v>
      </c>
      <c r="G117" s="5">
        <v>255608.37590000001</v>
      </c>
      <c r="H117" s="5">
        <v>35935835.126100004</v>
      </c>
      <c r="I117" s="6">
        <f t="shared" si="5"/>
        <v>198186266.60440001</v>
      </c>
      <c r="J117" s="10"/>
      <c r="K117" s="135"/>
      <c r="L117" s="138"/>
      <c r="M117" s="11">
        <v>11</v>
      </c>
      <c r="N117" s="5" t="s">
        <v>544</v>
      </c>
      <c r="O117" s="5">
        <v>131271622.6488</v>
      </c>
      <c r="P117" s="5">
        <v>0</v>
      </c>
      <c r="Q117" s="5">
        <v>207130.8554</v>
      </c>
      <c r="R117" s="5">
        <v>27840780.3792</v>
      </c>
      <c r="S117" s="6">
        <f t="shared" si="6"/>
        <v>159319533.88339999</v>
      </c>
    </row>
    <row r="118" spans="1:19" ht="24.95" customHeight="1" x14ac:dyDescent="0.2">
      <c r="A118" s="140"/>
      <c r="B118" s="138"/>
      <c r="C118" s="1">
        <v>17</v>
      </c>
      <c r="D118" s="5" t="s">
        <v>165</v>
      </c>
      <c r="E118" s="5">
        <v>159334329.74579999</v>
      </c>
      <c r="F118" s="5">
        <v>0</v>
      </c>
      <c r="G118" s="5">
        <v>251410.4369</v>
      </c>
      <c r="H118" s="5">
        <v>34997747.221199997</v>
      </c>
      <c r="I118" s="6">
        <f t="shared" si="5"/>
        <v>194583487.40389997</v>
      </c>
      <c r="J118" s="10"/>
      <c r="K118" s="135"/>
      <c r="L118" s="138"/>
      <c r="M118" s="11">
        <v>12</v>
      </c>
      <c r="N118" s="5" t="s">
        <v>545</v>
      </c>
      <c r="O118" s="5">
        <v>116599764.5044</v>
      </c>
      <c r="P118" s="5">
        <v>0</v>
      </c>
      <c r="Q118" s="5">
        <v>183980.4252</v>
      </c>
      <c r="R118" s="5">
        <v>26562128.977200001</v>
      </c>
      <c r="S118" s="6">
        <f t="shared" si="6"/>
        <v>143345873.9068</v>
      </c>
    </row>
    <row r="119" spans="1:19" ht="24.95" customHeight="1" x14ac:dyDescent="0.2">
      <c r="A119" s="140"/>
      <c r="B119" s="138"/>
      <c r="C119" s="1">
        <v>18</v>
      </c>
      <c r="D119" s="5" t="s">
        <v>166</v>
      </c>
      <c r="E119" s="5">
        <v>224073416.37290001</v>
      </c>
      <c r="F119" s="5">
        <v>0</v>
      </c>
      <c r="G119" s="5">
        <v>353560.94069999998</v>
      </c>
      <c r="H119" s="5">
        <v>43720239.178999998</v>
      </c>
      <c r="I119" s="6">
        <f t="shared" si="5"/>
        <v>268147216.49259999</v>
      </c>
      <c r="J119" s="10"/>
      <c r="K119" s="135"/>
      <c r="L119" s="138"/>
      <c r="M119" s="11">
        <v>13</v>
      </c>
      <c r="N119" s="5" t="s">
        <v>546</v>
      </c>
      <c r="O119" s="5">
        <v>97560985.757200003</v>
      </c>
      <c r="P119" s="5">
        <v>0</v>
      </c>
      <c r="Q119" s="5">
        <v>153939.5189</v>
      </c>
      <c r="R119" s="5">
        <v>24418224.243799999</v>
      </c>
      <c r="S119" s="6">
        <f t="shared" si="6"/>
        <v>122133149.51990001</v>
      </c>
    </row>
    <row r="120" spans="1:19" ht="24.95" customHeight="1" x14ac:dyDescent="0.2">
      <c r="A120" s="140"/>
      <c r="B120" s="138"/>
      <c r="C120" s="1">
        <v>19</v>
      </c>
      <c r="D120" s="5" t="s">
        <v>167</v>
      </c>
      <c r="E120" s="5">
        <v>124709850.01639999</v>
      </c>
      <c r="F120" s="5">
        <v>0</v>
      </c>
      <c r="G120" s="5">
        <v>196777.16620000001</v>
      </c>
      <c r="H120" s="5">
        <v>27957205.543699998</v>
      </c>
      <c r="I120" s="6">
        <f t="shared" si="5"/>
        <v>152863832.7263</v>
      </c>
      <c r="J120" s="10"/>
      <c r="K120" s="135"/>
      <c r="L120" s="138"/>
      <c r="M120" s="11">
        <v>14</v>
      </c>
      <c r="N120" s="5" t="s">
        <v>547</v>
      </c>
      <c r="O120" s="5">
        <v>97147280.231800005</v>
      </c>
      <c r="P120" s="5">
        <v>0</v>
      </c>
      <c r="Q120" s="5">
        <v>153286.74119999999</v>
      </c>
      <c r="R120" s="5">
        <v>24559947.3488</v>
      </c>
      <c r="S120" s="6">
        <f t="shared" si="6"/>
        <v>121860514.32180001</v>
      </c>
    </row>
    <row r="121" spans="1:19" ht="24.95" customHeight="1" x14ac:dyDescent="0.2">
      <c r="A121" s="140"/>
      <c r="B121" s="139"/>
      <c r="C121" s="1">
        <v>20</v>
      </c>
      <c r="D121" s="5" t="s">
        <v>168</v>
      </c>
      <c r="E121" s="5">
        <v>139546672.08379999</v>
      </c>
      <c r="F121" s="5">
        <v>0</v>
      </c>
      <c r="G121" s="5">
        <v>220187.88959999999</v>
      </c>
      <c r="H121" s="5">
        <v>33089534.9003</v>
      </c>
      <c r="I121" s="6">
        <f t="shared" si="5"/>
        <v>172856394.87369999</v>
      </c>
      <c r="J121" s="10"/>
      <c r="K121" s="135"/>
      <c r="L121" s="138"/>
      <c r="M121" s="11">
        <v>15</v>
      </c>
      <c r="N121" s="5" t="s">
        <v>548</v>
      </c>
      <c r="O121" s="5">
        <v>110926032.9385</v>
      </c>
      <c r="P121" s="5">
        <v>0</v>
      </c>
      <c r="Q121" s="5">
        <v>175027.95819999999</v>
      </c>
      <c r="R121" s="5">
        <v>26868381.972800002</v>
      </c>
      <c r="S121" s="6">
        <f t="shared" si="6"/>
        <v>137969442.86949998</v>
      </c>
    </row>
    <row r="122" spans="1:19" ht="24.95" customHeight="1" x14ac:dyDescent="0.2">
      <c r="A122" s="1"/>
      <c r="B122" s="125" t="s">
        <v>815</v>
      </c>
      <c r="C122" s="126"/>
      <c r="D122" s="127"/>
      <c r="E122" s="13">
        <f>SUM(E102:E121)</f>
        <v>3271548910.8818994</v>
      </c>
      <c r="F122" s="13">
        <f t="shared" ref="F122:I122" si="10">SUM(F102:F121)</f>
        <v>0</v>
      </c>
      <c r="G122" s="13">
        <f t="shared" si="10"/>
        <v>5162111.2816999992</v>
      </c>
      <c r="H122" s="13">
        <f t="shared" si="10"/>
        <v>716455085.34630001</v>
      </c>
      <c r="I122" s="13">
        <f t="shared" si="10"/>
        <v>3993166107.5099001</v>
      </c>
      <c r="J122" s="10"/>
      <c r="K122" s="136"/>
      <c r="L122" s="139"/>
      <c r="M122" s="11">
        <v>16</v>
      </c>
      <c r="N122" s="5" t="s">
        <v>549</v>
      </c>
      <c r="O122" s="5">
        <v>134258884.67300001</v>
      </c>
      <c r="P122" s="5">
        <v>0</v>
      </c>
      <c r="Q122" s="5">
        <v>211844.39610000001</v>
      </c>
      <c r="R122" s="5">
        <v>28076539.673700001</v>
      </c>
      <c r="S122" s="6">
        <f t="shared" si="6"/>
        <v>162547268.74280003</v>
      </c>
    </row>
    <row r="123" spans="1:19" ht="24.95" customHeight="1" x14ac:dyDescent="0.2">
      <c r="A123" s="140">
        <v>6</v>
      </c>
      <c r="B123" s="137" t="s">
        <v>28</v>
      </c>
      <c r="C123" s="1">
        <v>1</v>
      </c>
      <c r="D123" s="5" t="s">
        <v>169</v>
      </c>
      <c r="E123" s="5">
        <v>158465608.20480001</v>
      </c>
      <c r="F123" s="5">
        <v>0</v>
      </c>
      <c r="G123" s="5">
        <v>250039.69870000001</v>
      </c>
      <c r="H123" s="5">
        <v>33271005.541700002</v>
      </c>
      <c r="I123" s="6">
        <f t="shared" si="5"/>
        <v>191986653.44520003</v>
      </c>
      <c r="J123" s="10"/>
      <c r="K123" s="17"/>
      <c r="L123" s="125" t="s">
        <v>833</v>
      </c>
      <c r="M123" s="126"/>
      <c r="N123" s="127"/>
      <c r="O123" s="13">
        <f>SUM(O107:O122)</f>
        <v>2198740352.7301998</v>
      </c>
      <c r="P123" s="13">
        <f t="shared" ref="P123:S123" si="11">SUM(P107:P122)</f>
        <v>0</v>
      </c>
      <c r="Q123" s="13">
        <f t="shared" si="11"/>
        <v>3469348.2170000006</v>
      </c>
      <c r="R123" s="13">
        <f t="shared" si="11"/>
        <v>487616079.58770001</v>
      </c>
      <c r="S123" s="13">
        <f t="shared" si="11"/>
        <v>2689825780.5349007</v>
      </c>
    </row>
    <row r="124" spans="1:19" ht="24.95" customHeight="1" x14ac:dyDescent="0.2">
      <c r="A124" s="140"/>
      <c r="B124" s="138"/>
      <c r="C124" s="1">
        <v>2</v>
      </c>
      <c r="D124" s="5" t="s">
        <v>170</v>
      </c>
      <c r="E124" s="5">
        <v>181919339.81889999</v>
      </c>
      <c r="F124" s="5">
        <v>0</v>
      </c>
      <c r="G124" s="5">
        <v>287046.87050000002</v>
      </c>
      <c r="H124" s="5">
        <v>38969892.907799996</v>
      </c>
      <c r="I124" s="6">
        <f t="shared" si="5"/>
        <v>221176279.59719998</v>
      </c>
      <c r="J124" s="10"/>
      <c r="K124" s="134">
        <v>24</v>
      </c>
      <c r="L124" s="137" t="s">
        <v>46</v>
      </c>
      <c r="M124" s="11">
        <v>1</v>
      </c>
      <c r="N124" s="5" t="s">
        <v>550</v>
      </c>
      <c r="O124" s="5">
        <v>188407154.1232</v>
      </c>
      <c r="P124" s="5">
        <v>0</v>
      </c>
      <c r="Q124" s="5">
        <v>297283.86229999998</v>
      </c>
      <c r="R124" s="5">
        <v>247484785.87450001</v>
      </c>
      <c r="S124" s="6">
        <f t="shared" si="6"/>
        <v>436189223.86000001</v>
      </c>
    </row>
    <row r="125" spans="1:19" ht="24.95" customHeight="1" x14ac:dyDescent="0.2">
      <c r="A125" s="140"/>
      <c r="B125" s="138"/>
      <c r="C125" s="1">
        <v>3</v>
      </c>
      <c r="D125" s="5" t="s">
        <v>171</v>
      </c>
      <c r="E125" s="5">
        <v>121067513.884</v>
      </c>
      <c r="F125" s="5">
        <v>0</v>
      </c>
      <c r="G125" s="5">
        <v>191029.99720000001</v>
      </c>
      <c r="H125" s="5">
        <v>26063994.393599998</v>
      </c>
      <c r="I125" s="6">
        <f t="shared" si="5"/>
        <v>147322538.2748</v>
      </c>
      <c r="J125" s="10"/>
      <c r="K125" s="135"/>
      <c r="L125" s="138"/>
      <c r="M125" s="11">
        <v>2</v>
      </c>
      <c r="N125" s="5" t="s">
        <v>551</v>
      </c>
      <c r="O125" s="5">
        <v>242172495.05129999</v>
      </c>
      <c r="P125" s="5">
        <v>0</v>
      </c>
      <c r="Q125" s="5">
        <v>382119.11330000003</v>
      </c>
      <c r="R125" s="5">
        <v>262477471.83489999</v>
      </c>
      <c r="S125" s="6">
        <f t="shared" si="6"/>
        <v>505032085.99949998</v>
      </c>
    </row>
    <row r="126" spans="1:19" ht="24.95" customHeight="1" x14ac:dyDescent="0.2">
      <c r="A126" s="140"/>
      <c r="B126" s="138"/>
      <c r="C126" s="1">
        <v>4</v>
      </c>
      <c r="D126" s="5" t="s">
        <v>172</v>
      </c>
      <c r="E126" s="5">
        <v>149281714.12529999</v>
      </c>
      <c r="F126" s="5">
        <v>0</v>
      </c>
      <c r="G126" s="5">
        <v>235548.61679999999</v>
      </c>
      <c r="H126" s="5">
        <v>29651481.712000001</v>
      </c>
      <c r="I126" s="6">
        <f t="shared" si="5"/>
        <v>179168744.45410001</v>
      </c>
      <c r="J126" s="10"/>
      <c r="K126" s="135"/>
      <c r="L126" s="138"/>
      <c r="M126" s="11">
        <v>3</v>
      </c>
      <c r="N126" s="5" t="s">
        <v>552</v>
      </c>
      <c r="O126" s="5">
        <v>390549329.52719998</v>
      </c>
      <c r="P126" s="5">
        <v>0</v>
      </c>
      <c r="Q126" s="5">
        <v>616239.93859999999</v>
      </c>
      <c r="R126" s="5">
        <v>302179270.1462</v>
      </c>
      <c r="S126" s="6">
        <f t="shared" si="6"/>
        <v>693344839.61199999</v>
      </c>
    </row>
    <row r="127" spans="1:19" ht="24.95" customHeight="1" x14ac:dyDescent="0.2">
      <c r="A127" s="140"/>
      <c r="B127" s="138"/>
      <c r="C127" s="1">
        <v>5</v>
      </c>
      <c r="D127" s="5" t="s">
        <v>173</v>
      </c>
      <c r="E127" s="5">
        <v>156882066.5537</v>
      </c>
      <c r="F127" s="5">
        <v>0</v>
      </c>
      <c r="G127" s="5">
        <v>247541.0601</v>
      </c>
      <c r="H127" s="5">
        <v>32928368.700399999</v>
      </c>
      <c r="I127" s="6">
        <f t="shared" si="5"/>
        <v>190057976.31419998</v>
      </c>
      <c r="J127" s="10"/>
      <c r="K127" s="135"/>
      <c r="L127" s="138"/>
      <c r="M127" s="11">
        <v>4</v>
      </c>
      <c r="N127" s="5" t="s">
        <v>553</v>
      </c>
      <c r="O127" s="5">
        <v>152643669.15490001</v>
      </c>
      <c r="P127" s="5">
        <v>0</v>
      </c>
      <c r="Q127" s="5">
        <v>240853.3781</v>
      </c>
      <c r="R127" s="5">
        <v>238002714.255</v>
      </c>
      <c r="S127" s="6">
        <f t="shared" si="6"/>
        <v>390887236.78799999</v>
      </c>
    </row>
    <row r="128" spans="1:19" ht="24.95" customHeight="1" x14ac:dyDescent="0.2">
      <c r="A128" s="140"/>
      <c r="B128" s="138"/>
      <c r="C128" s="1">
        <v>6</v>
      </c>
      <c r="D128" s="5" t="s">
        <v>174</v>
      </c>
      <c r="E128" s="5">
        <v>154239424.90329999</v>
      </c>
      <c r="F128" s="5">
        <v>0</v>
      </c>
      <c r="G128" s="5">
        <v>243371.28899999999</v>
      </c>
      <c r="H128" s="5">
        <v>33411257.241099998</v>
      </c>
      <c r="I128" s="6">
        <f t="shared" si="5"/>
        <v>187894053.43339998</v>
      </c>
      <c r="J128" s="10"/>
      <c r="K128" s="135"/>
      <c r="L128" s="138"/>
      <c r="M128" s="11">
        <v>5</v>
      </c>
      <c r="N128" s="5" t="s">
        <v>554</v>
      </c>
      <c r="O128" s="5">
        <v>128334564.25839999</v>
      </c>
      <c r="P128" s="5">
        <v>0</v>
      </c>
      <c r="Q128" s="5">
        <v>202496.52989999999</v>
      </c>
      <c r="R128" s="5">
        <v>231260734.13510001</v>
      </c>
      <c r="S128" s="6">
        <f t="shared" si="6"/>
        <v>359797794.92339998</v>
      </c>
    </row>
    <row r="129" spans="1:19" ht="24.95" customHeight="1" x14ac:dyDescent="0.2">
      <c r="A129" s="140"/>
      <c r="B129" s="138"/>
      <c r="C129" s="1">
        <v>7</v>
      </c>
      <c r="D129" s="5" t="s">
        <v>175</v>
      </c>
      <c r="E129" s="5">
        <v>213092315.84740001</v>
      </c>
      <c r="F129" s="5">
        <v>0</v>
      </c>
      <c r="G129" s="5">
        <v>336234.08289999998</v>
      </c>
      <c r="H129" s="5">
        <v>42257547.909299999</v>
      </c>
      <c r="I129" s="6">
        <f t="shared" si="5"/>
        <v>255686097.8396</v>
      </c>
      <c r="J129" s="10"/>
      <c r="K129" s="135"/>
      <c r="L129" s="138"/>
      <c r="M129" s="11">
        <v>6</v>
      </c>
      <c r="N129" s="5" t="s">
        <v>555</v>
      </c>
      <c r="O129" s="5">
        <v>143473308.1442</v>
      </c>
      <c r="P129" s="5">
        <v>0</v>
      </c>
      <c r="Q129" s="5">
        <v>226383.64970000001</v>
      </c>
      <c r="R129" s="5">
        <v>232847912.52320001</v>
      </c>
      <c r="S129" s="6">
        <f t="shared" si="6"/>
        <v>376547604.31709999</v>
      </c>
    </row>
    <row r="130" spans="1:19" ht="24.95" customHeight="1" x14ac:dyDescent="0.2">
      <c r="A130" s="140"/>
      <c r="B130" s="139"/>
      <c r="C130" s="1">
        <v>8</v>
      </c>
      <c r="D130" s="5" t="s">
        <v>176</v>
      </c>
      <c r="E130" s="5">
        <v>196692172.98570001</v>
      </c>
      <c r="F130" s="5">
        <v>0</v>
      </c>
      <c r="G130" s="5">
        <v>310356.62709999998</v>
      </c>
      <c r="H130" s="5">
        <v>44526923.404799998</v>
      </c>
      <c r="I130" s="6">
        <f t="shared" si="5"/>
        <v>241529453.0176</v>
      </c>
      <c r="J130" s="10"/>
      <c r="K130" s="135"/>
      <c r="L130" s="138"/>
      <c r="M130" s="11">
        <v>7</v>
      </c>
      <c r="N130" s="5" t="s">
        <v>556</v>
      </c>
      <c r="O130" s="5">
        <v>131730416.40989999</v>
      </c>
      <c r="P130" s="5">
        <v>0</v>
      </c>
      <c r="Q130" s="5">
        <v>207854.77679999999</v>
      </c>
      <c r="R130" s="5">
        <v>228856123.09540001</v>
      </c>
      <c r="S130" s="6">
        <f t="shared" si="6"/>
        <v>360794394.28210002</v>
      </c>
    </row>
    <row r="131" spans="1:19" ht="24.95" customHeight="1" x14ac:dyDescent="0.2">
      <c r="A131" s="1"/>
      <c r="B131" s="125" t="s">
        <v>816</v>
      </c>
      <c r="C131" s="126"/>
      <c r="D131" s="127"/>
      <c r="E131" s="13">
        <f>SUM(E123:E130)</f>
        <v>1331640156.3231001</v>
      </c>
      <c r="F131" s="13">
        <f t="shared" ref="F131:I131" si="12">SUM(F123:F130)</f>
        <v>0</v>
      </c>
      <c r="G131" s="13">
        <f t="shared" si="12"/>
        <v>2101168.2423</v>
      </c>
      <c r="H131" s="13">
        <f t="shared" si="12"/>
        <v>281080471.81069994</v>
      </c>
      <c r="I131" s="13">
        <f t="shared" si="12"/>
        <v>1614821796.3761001</v>
      </c>
      <c r="J131" s="10"/>
      <c r="K131" s="135"/>
      <c r="L131" s="138"/>
      <c r="M131" s="11">
        <v>8</v>
      </c>
      <c r="N131" s="5" t="s">
        <v>557</v>
      </c>
      <c r="O131" s="5">
        <v>158918733.29589999</v>
      </c>
      <c r="P131" s="5">
        <v>0</v>
      </c>
      <c r="Q131" s="5">
        <v>250754.67569999999</v>
      </c>
      <c r="R131" s="5">
        <v>235970770.1058</v>
      </c>
      <c r="S131" s="6">
        <f t="shared" si="6"/>
        <v>395140258.07739997</v>
      </c>
    </row>
    <row r="132" spans="1:19" ht="24.95" customHeight="1" x14ac:dyDescent="0.2">
      <c r="A132" s="140">
        <v>7</v>
      </c>
      <c r="B132" s="137" t="s">
        <v>29</v>
      </c>
      <c r="C132" s="1">
        <v>1</v>
      </c>
      <c r="D132" s="5" t="s">
        <v>177</v>
      </c>
      <c r="E132" s="5">
        <v>156727958.54159999</v>
      </c>
      <c r="F132" s="5">
        <v>-6066891.2400000002</v>
      </c>
      <c r="G132" s="5">
        <v>247297.89619999999</v>
      </c>
      <c r="H132" s="5">
        <v>32326112.352699999</v>
      </c>
      <c r="I132" s="6">
        <f t="shared" si="5"/>
        <v>183234477.55049998</v>
      </c>
      <c r="J132" s="10"/>
      <c r="K132" s="135"/>
      <c r="L132" s="138"/>
      <c r="M132" s="11">
        <v>9</v>
      </c>
      <c r="N132" s="5" t="s">
        <v>558</v>
      </c>
      <c r="O132" s="5">
        <v>106115850.3329</v>
      </c>
      <c r="P132" s="5">
        <v>0</v>
      </c>
      <c r="Q132" s="5">
        <v>167438.06770000001</v>
      </c>
      <c r="R132" s="5">
        <v>224580486.16530001</v>
      </c>
      <c r="S132" s="6">
        <f t="shared" si="6"/>
        <v>330863774.56590003</v>
      </c>
    </row>
    <row r="133" spans="1:19" ht="24.95" customHeight="1" x14ac:dyDescent="0.2">
      <c r="A133" s="140"/>
      <c r="B133" s="138"/>
      <c r="C133" s="1">
        <v>2</v>
      </c>
      <c r="D133" s="5" t="s">
        <v>178</v>
      </c>
      <c r="E133" s="5">
        <v>138288709.24529999</v>
      </c>
      <c r="F133" s="5">
        <v>-6066891.2400000002</v>
      </c>
      <c r="G133" s="5">
        <v>218202.97529999999</v>
      </c>
      <c r="H133" s="5">
        <v>28088531.32</v>
      </c>
      <c r="I133" s="6">
        <f t="shared" si="5"/>
        <v>160528552.30059999</v>
      </c>
      <c r="J133" s="10"/>
      <c r="K133" s="135"/>
      <c r="L133" s="138"/>
      <c r="M133" s="11">
        <v>10</v>
      </c>
      <c r="N133" s="5" t="s">
        <v>559</v>
      </c>
      <c r="O133" s="5">
        <v>180938208.83450001</v>
      </c>
      <c r="P133" s="5">
        <v>0</v>
      </c>
      <c r="Q133" s="5">
        <v>285498.76360000001</v>
      </c>
      <c r="R133" s="5">
        <v>245340479.84869999</v>
      </c>
      <c r="S133" s="6">
        <f t="shared" si="6"/>
        <v>426564187.44679999</v>
      </c>
    </row>
    <row r="134" spans="1:19" ht="24.95" customHeight="1" x14ac:dyDescent="0.2">
      <c r="A134" s="140"/>
      <c r="B134" s="138"/>
      <c r="C134" s="1">
        <v>3</v>
      </c>
      <c r="D134" s="5" t="s">
        <v>179</v>
      </c>
      <c r="E134" s="5">
        <v>133904584.7624</v>
      </c>
      <c r="F134" s="5">
        <v>-6066891.2400000002</v>
      </c>
      <c r="G134" s="5">
        <v>211285.35339999999</v>
      </c>
      <c r="H134" s="5">
        <v>26833957.463</v>
      </c>
      <c r="I134" s="6">
        <f t="shared" si="5"/>
        <v>154882936.33880001</v>
      </c>
      <c r="J134" s="10"/>
      <c r="K134" s="135"/>
      <c r="L134" s="138"/>
      <c r="M134" s="11">
        <v>11</v>
      </c>
      <c r="N134" s="5" t="s">
        <v>560</v>
      </c>
      <c r="O134" s="5">
        <v>156412130.53979999</v>
      </c>
      <c r="P134" s="5">
        <v>0</v>
      </c>
      <c r="Q134" s="5">
        <v>246799.5575</v>
      </c>
      <c r="R134" s="5">
        <v>237670310.37029999</v>
      </c>
      <c r="S134" s="6">
        <f t="shared" si="6"/>
        <v>394329240.46759999</v>
      </c>
    </row>
    <row r="135" spans="1:19" ht="24.95" customHeight="1" x14ac:dyDescent="0.2">
      <c r="A135" s="140"/>
      <c r="B135" s="138"/>
      <c r="C135" s="1">
        <v>4</v>
      </c>
      <c r="D135" s="5" t="s">
        <v>180</v>
      </c>
      <c r="E135" s="5">
        <v>158742134.94330001</v>
      </c>
      <c r="F135" s="5">
        <v>-6066891.2400000002</v>
      </c>
      <c r="G135" s="5">
        <v>250476.02470000001</v>
      </c>
      <c r="H135" s="5">
        <v>33987396.0735</v>
      </c>
      <c r="I135" s="6">
        <f t="shared" si="5"/>
        <v>186913115.80149999</v>
      </c>
      <c r="J135" s="10"/>
      <c r="K135" s="135"/>
      <c r="L135" s="138"/>
      <c r="M135" s="11">
        <v>12</v>
      </c>
      <c r="N135" s="5" t="s">
        <v>561</v>
      </c>
      <c r="O135" s="5">
        <v>215058921.57080001</v>
      </c>
      <c r="P135" s="5">
        <v>0</v>
      </c>
      <c r="Q135" s="5">
        <v>339337.15059999999</v>
      </c>
      <c r="R135" s="5">
        <v>252546420.8838</v>
      </c>
      <c r="S135" s="6">
        <f t="shared" si="6"/>
        <v>467944679.60519999</v>
      </c>
    </row>
    <row r="136" spans="1:19" ht="24.95" customHeight="1" x14ac:dyDescent="0.2">
      <c r="A136" s="140"/>
      <c r="B136" s="138"/>
      <c r="C136" s="1">
        <v>5</v>
      </c>
      <c r="D136" s="5" t="s">
        <v>181</v>
      </c>
      <c r="E136" s="5">
        <v>206022575.75139999</v>
      </c>
      <c r="F136" s="5">
        <v>-6066891.2400000002</v>
      </c>
      <c r="G136" s="5">
        <v>325078.88209999999</v>
      </c>
      <c r="H136" s="5">
        <v>44368496.469400004</v>
      </c>
      <c r="I136" s="6">
        <f t="shared" si="5"/>
        <v>244649259.86289996</v>
      </c>
      <c r="J136" s="10"/>
      <c r="K136" s="135"/>
      <c r="L136" s="138"/>
      <c r="M136" s="11">
        <v>13</v>
      </c>
      <c r="N136" s="5" t="s">
        <v>562</v>
      </c>
      <c r="O136" s="5">
        <v>232679857.1999</v>
      </c>
      <c r="P136" s="5">
        <v>0</v>
      </c>
      <c r="Q136" s="5">
        <v>367140.87079999998</v>
      </c>
      <c r="R136" s="5">
        <v>261225974.553</v>
      </c>
      <c r="S136" s="6">
        <f t="shared" si="6"/>
        <v>494272972.62370002</v>
      </c>
    </row>
    <row r="137" spans="1:19" ht="24.95" customHeight="1" x14ac:dyDescent="0.2">
      <c r="A137" s="140"/>
      <c r="B137" s="138"/>
      <c r="C137" s="1">
        <v>6</v>
      </c>
      <c r="D137" s="5" t="s">
        <v>182</v>
      </c>
      <c r="E137" s="5">
        <v>168323026.595</v>
      </c>
      <c r="F137" s="5">
        <v>-6066891.2400000002</v>
      </c>
      <c r="G137" s="5">
        <v>265593.52110000001</v>
      </c>
      <c r="H137" s="5">
        <v>33176651.628699999</v>
      </c>
      <c r="I137" s="6">
        <f t="shared" ref="I137:I200" si="13">E137+F137+G137+H137</f>
        <v>195698380.50479999</v>
      </c>
      <c r="J137" s="10"/>
      <c r="K137" s="135"/>
      <c r="L137" s="138"/>
      <c r="M137" s="11">
        <v>14</v>
      </c>
      <c r="N137" s="5" t="s">
        <v>563</v>
      </c>
      <c r="O137" s="5">
        <v>125255164.8075</v>
      </c>
      <c r="P137" s="5">
        <v>0</v>
      </c>
      <c r="Q137" s="5">
        <v>197637.60740000001</v>
      </c>
      <c r="R137" s="5">
        <v>230730693.73550001</v>
      </c>
      <c r="S137" s="6">
        <f t="shared" ref="S137:S200" si="14">O137+P137+Q137+R137</f>
        <v>356183496.15040004</v>
      </c>
    </row>
    <row r="138" spans="1:19" ht="24.95" customHeight="1" x14ac:dyDescent="0.2">
      <c r="A138" s="140"/>
      <c r="B138" s="138"/>
      <c r="C138" s="1">
        <v>7</v>
      </c>
      <c r="D138" s="5" t="s">
        <v>183</v>
      </c>
      <c r="E138" s="5">
        <v>159670103.4217</v>
      </c>
      <c r="F138" s="5">
        <v>-6066891.2400000002</v>
      </c>
      <c r="G138" s="5">
        <v>251940.2475</v>
      </c>
      <c r="H138" s="5">
        <v>31307164.026000001</v>
      </c>
      <c r="I138" s="6">
        <f t="shared" si="13"/>
        <v>185162316.45519999</v>
      </c>
      <c r="J138" s="10"/>
      <c r="K138" s="135"/>
      <c r="L138" s="138"/>
      <c r="M138" s="11">
        <v>15</v>
      </c>
      <c r="N138" s="5" t="s">
        <v>564</v>
      </c>
      <c r="O138" s="5">
        <v>151140472.5927</v>
      </c>
      <c r="P138" s="5">
        <v>0</v>
      </c>
      <c r="Q138" s="5">
        <v>238481.51439999999</v>
      </c>
      <c r="R138" s="5">
        <v>237972884.85210001</v>
      </c>
      <c r="S138" s="6">
        <f t="shared" si="14"/>
        <v>389351838.95920002</v>
      </c>
    </row>
    <row r="139" spans="1:19" ht="24.95" customHeight="1" x14ac:dyDescent="0.2">
      <c r="A139" s="140"/>
      <c r="B139" s="138"/>
      <c r="C139" s="1">
        <v>8</v>
      </c>
      <c r="D139" s="5" t="s">
        <v>184</v>
      </c>
      <c r="E139" s="5">
        <v>137212902.86000001</v>
      </c>
      <c r="F139" s="5">
        <v>-6066891.2400000002</v>
      </c>
      <c r="G139" s="5">
        <v>216505.48199999999</v>
      </c>
      <c r="H139" s="5">
        <v>28531424.383299999</v>
      </c>
      <c r="I139" s="6">
        <f t="shared" si="13"/>
        <v>159893941.4853</v>
      </c>
      <c r="J139" s="10"/>
      <c r="K139" s="135"/>
      <c r="L139" s="138"/>
      <c r="M139" s="11">
        <v>16</v>
      </c>
      <c r="N139" s="5" t="s">
        <v>565</v>
      </c>
      <c r="O139" s="5">
        <v>226268642.63550001</v>
      </c>
      <c r="P139" s="5">
        <v>0</v>
      </c>
      <c r="Q139" s="5">
        <v>357024.74410000001</v>
      </c>
      <c r="R139" s="5">
        <v>259060065.61880001</v>
      </c>
      <c r="S139" s="6">
        <f t="shared" si="14"/>
        <v>485685732.99840003</v>
      </c>
    </row>
    <row r="140" spans="1:19" ht="24.95" customHeight="1" x14ac:dyDescent="0.2">
      <c r="A140" s="140"/>
      <c r="B140" s="138"/>
      <c r="C140" s="1">
        <v>9</v>
      </c>
      <c r="D140" s="5" t="s">
        <v>185</v>
      </c>
      <c r="E140" s="5">
        <v>173335286.0616</v>
      </c>
      <c r="F140" s="5">
        <v>-6066891.2400000002</v>
      </c>
      <c r="G140" s="5">
        <v>273502.26459999999</v>
      </c>
      <c r="H140" s="5">
        <v>35391718.883900002</v>
      </c>
      <c r="I140" s="6">
        <f t="shared" si="13"/>
        <v>202933615.97009999</v>
      </c>
      <c r="J140" s="10"/>
      <c r="K140" s="135"/>
      <c r="L140" s="138"/>
      <c r="M140" s="11">
        <v>17</v>
      </c>
      <c r="N140" s="5" t="s">
        <v>566</v>
      </c>
      <c r="O140" s="5">
        <v>219552763.95480001</v>
      </c>
      <c r="P140" s="5">
        <v>0</v>
      </c>
      <c r="Q140" s="5">
        <v>346427.89409999998</v>
      </c>
      <c r="R140" s="5">
        <v>256723339.8795</v>
      </c>
      <c r="S140" s="6">
        <f t="shared" si="14"/>
        <v>476622531.72839999</v>
      </c>
    </row>
    <row r="141" spans="1:19" ht="24.95" customHeight="1" x14ac:dyDescent="0.2">
      <c r="A141" s="140"/>
      <c r="B141" s="138"/>
      <c r="C141" s="1">
        <v>10</v>
      </c>
      <c r="D141" s="5" t="s">
        <v>186</v>
      </c>
      <c r="E141" s="5">
        <v>163994830.6909</v>
      </c>
      <c r="F141" s="5">
        <v>-6066891.2400000002</v>
      </c>
      <c r="G141" s="5">
        <v>258764.1477</v>
      </c>
      <c r="H141" s="5">
        <v>35455524.3781</v>
      </c>
      <c r="I141" s="6">
        <f t="shared" si="13"/>
        <v>193642227.97670001</v>
      </c>
      <c r="J141" s="10"/>
      <c r="K141" s="135"/>
      <c r="L141" s="138"/>
      <c r="M141" s="11">
        <v>18</v>
      </c>
      <c r="N141" s="5" t="s">
        <v>567</v>
      </c>
      <c r="O141" s="5">
        <v>224181732.80019999</v>
      </c>
      <c r="P141" s="5">
        <v>0</v>
      </c>
      <c r="Q141" s="5">
        <v>353731.85110000003</v>
      </c>
      <c r="R141" s="5">
        <v>258290921.82120001</v>
      </c>
      <c r="S141" s="6">
        <f t="shared" si="14"/>
        <v>482826386.47249997</v>
      </c>
    </row>
    <row r="142" spans="1:19" ht="24.95" customHeight="1" x14ac:dyDescent="0.2">
      <c r="A142" s="140"/>
      <c r="B142" s="138"/>
      <c r="C142" s="1">
        <v>11</v>
      </c>
      <c r="D142" s="5" t="s">
        <v>187</v>
      </c>
      <c r="E142" s="5">
        <v>187763136.18779999</v>
      </c>
      <c r="F142" s="5">
        <v>-6066891.2400000002</v>
      </c>
      <c r="G142" s="5">
        <v>296267.67930000002</v>
      </c>
      <c r="H142" s="5">
        <v>36995484.0251</v>
      </c>
      <c r="I142" s="6">
        <f t="shared" si="13"/>
        <v>218987996.65219998</v>
      </c>
      <c r="J142" s="10"/>
      <c r="K142" s="135"/>
      <c r="L142" s="138"/>
      <c r="M142" s="11">
        <v>19</v>
      </c>
      <c r="N142" s="5" t="s">
        <v>568</v>
      </c>
      <c r="O142" s="5">
        <v>173383608.28780001</v>
      </c>
      <c r="P142" s="5">
        <v>0</v>
      </c>
      <c r="Q142" s="5">
        <v>273578.51120000001</v>
      </c>
      <c r="R142" s="5">
        <v>243654717.29049999</v>
      </c>
      <c r="S142" s="6">
        <f t="shared" si="14"/>
        <v>417311904.08950001</v>
      </c>
    </row>
    <row r="143" spans="1:19" ht="24.95" customHeight="1" x14ac:dyDescent="0.2">
      <c r="A143" s="140"/>
      <c r="B143" s="138"/>
      <c r="C143" s="1">
        <v>12</v>
      </c>
      <c r="D143" s="5" t="s">
        <v>188</v>
      </c>
      <c r="E143" s="5">
        <v>144191029.15599999</v>
      </c>
      <c r="F143" s="5">
        <v>-6066891.2400000002</v>
      </c>
      <c r="G143" s="5">
        <v>227516.12729999999</v>
      </c>
      <c r="H143" s="5">
        <v>31669397.3136</v>
      </c>
      <c r="I143" s="6">
        <f t="shared" si="13"/>
        <v>170021051.35689998</v>
      </c>
      <c r="J143" s="10"/>
      <c r="K143" s="136"/>
      <c r="L143" s="139"/>
      <c r="M143" s="11">
        <v>20</v>
      </c>
      <c r="N143" s="5" t="s">
        <v>569</v>
      </c>
      <c r="O143" s="5">
        <v>198328786.0124</v>
      </c>
      <c r="P143" s="5">
        <v>0</v>
      </c>
      <c r="Q143" s="5">
        <v>312939.00589999999</v>
      </c>
      <c r="R143" s="5">
        <v>250430004.68090001</v>
      </c>
      <c r="S143" s="6">
        <f t="shared" si="14"/>
        <v>449071729.69920003</v>
      </c>
    </row>
    <row r="144" spans="1:19" ht="24.95" customHeight="1" x14ac:dyDescent="0.2">
      <c r="A144" s="140"/>
      <c r="B144" s="138"/>
      <c r="C144" s="1">
        <v>13</v>
      </c>
      <c r="D144" s="5" t="s">
        <v>189</v>
      </c>
      <c r="E144" s="5">
        <v>173207317.0959</v>
      </c>
      <c r="F144" s="5">
        <v>-6066891.2400000002</v>
      </c>
      <c r="G144" s="5">
        <v>273300.34490000003</v>
      </c>
      <c r="H144" s="5">
        <v>40252707.685000002</v>
      </c>
      <c r="I144" s="6">
        <f t="shared" si="13"/>
        <v>207666433.8858</v>
      </c>
      <c r="J144" s="10"/>
      <c r="K144" s="17"/>
      <c r="L144" s="125" t="s">
        <v>834</v>
      </c>
      <c r="M144" s="126"/>
      <c r="N144" s="127"/>
      <c r="O144" s="13">
        <f>SUM(O124:O143)</f>
        <v>3745545809.5338001</v>
      </c>
      <c r="P144" s="13">
        <f t="shared" ref="P144:S144" si="15">SUM(P124:P143)</f>
        <v>0</v>
      </c>
      <c r="Q144" s="13">
        <f t="shared" si="15"/>
        <v>5910021.4627999999</v>
      </c>
      <c r="R144" s="13">
        <f t="shared" si="15"/>
        <v>4937306081.6696987</v>
      </c>
      <c r="S144" s="13">
        <f t="shared" si="15"/>
        <v>8688761912.6662998</v>
      </c>
    </row>
    <row r="145" spans="1:19" ht="24.95" customHeight="1" x14ac:dyDescent="0.2">
      <c r="A145" s="140"/>
      <c r="B145" s="138"/>
      <c r="C145" s="1">
        <v>14</v>
      </c>
      <c r="D145" s="5" t="s">
        <v>190</v>
      </c>
      <c r="E145" s="5">
        <v>127948938.2101</v>
      </c>
      <c r="F145" s="5">
        <v>-6066891.2400000002</v>
      </c>
      <c r="G145" s="5">
        <v>201888.05840000001</v>
      </c>
      <c r="H145" s="5">
        <v>26973740.9879</v>
      </c>
      <c r="I145" s="6">
        <f t="shared" si="13"/>
        <v>149057676.01640001</v>
      </c>
      <c r="J145" s="10"/>
      <c r="K145" s="134">
        <v>25</v>
      </c>
      <c r="L145" s="137" t="s">
        <v>47</v>
      </c>
      <c r="M145" s="11">
        <v>1</v>
      </c>
      <c r="N145" s="5" t="s">
        <v>570</v>
      </c>
      <c r="O145" s="5">
        <v>129766780.7855</v>
      </c>
      <c r="P145" s="5">
        <v>-3018317.48</v>
      </c>
      <c r="Q145" s="5">
        <v>204756.39559999999</v>
      </c>
      <c r="R145" s="5">
        <v>28225247.778999999</v>
      </c>
      <c r="S145" s="6">
        <f t="shared" si="14"/>
        <v>155178467.48010001</v>
      </c>
    </row>
    <row r="146" spans="1:19" ht="24.95" customHeight="1" x14ac:dyDescent="0.2">
      <c r="A146" s="140"/>
      <c r="B146" s="138"/>
      <c r="C146" s="1">
        <v>15</v>
      </c>
      <c r="D146" s="5" t="s">
        <v>191</v>
      </c>
      <c r="E146" s="5">
        <v>134413066.96439999</v>
      </c>
      <c r="F146" s="5">
        <v>-6066891.2400000002</v>
      </c>
      <c r="G146" s="5">
        <v>212087.67720000001</v>
      </c>
      <c r="H146" s="5">
        <v>28970304.522500001</v>
      </c>
      <c r="I146" s="6">
        <f t="shared" si="13"/>
        <v>157528567.92410001</v>
      </c>
      <c r="J146" s="10"/>
      <c r="K146" s="135"/>
      <c r="L146" s="138"/>
      <c r="M146" s="11">
        <v>2</v>
      </c>
      <c r="N146" s="5" t="s">
        <v>571</v>
      </c>
      <c r="O146" s="5">
        <v>146270592.66010001</v>
      </c>
      <c r="P146" s="5">
        <v>-3018317.48</v>
      </c>
      <c r="Q146" s="5">
        <v>230797.42869999999</v>
      </c>
      <c r="R146" s="5">
        <v>28167996.727699999</v>
      </c>
      <c r="S146" s="6">
        <f t="shared" si="14"/>
        <v>171651069.33650002</v>
      </c>
    </row>
    <row r="147" spans="1:19" ht="24.95" customHeight="1" x14ac:dyDescent="0.2">
      <c r="A147" s="140"/>
      <c r="B147" s="138"/>
      <c r="C147" s="1">
        <v>16</v>
      </c>
      <c r="D147" s="5" t="s">
        <v>192</v>
      </c>
      <c r="E147" s="5">
        <v>122601109.1531</v>
      </c>
      <c r="F147" s="5">
        <v>-6066891.2400000002</v>
      </c>
      <c r="G147" s="5">
        <v>193449.82639999999</v>
      </c>
      <c r="H147" s="5">
        <v>25142978.103300001</v>
      </c>
      <c r="I147" s="6">
        <f t="shared" si="13"/>
        <v>141870645.84279999</v>
      </c>
      <c r="J147" s="10"/>
      <c r="K147" s="135"/>
      <c r="L147" s="138"/>
      <c r="M147" s="11">
        <v>3</v>
      </c>
      <c r="N147" s="5" t="s">
        <v>572</v>
      </c>
      <c r="O147" s="5">
        <v>149768102.4887</v>
      </c>
      <c r="P147" s="5">
        <v>-3018317.48</v>
      </c>
      <c r="Q147" s="5">
        <v>236316.07920000001</v>
      </c>
      <c r="R147" s="5">
        <v>29976019.708700001</v>
      </c>
      <c r="S147" s="6">
        <f t="shared" si="14"/>
        <v>176962120.79660001</v>
      </c>
    </row>
    <row r="148" spans="1:19" ht="24.95" customHeight="1" x14ac:dyDescent="0.2">
      <c r="A148" s="140"/>
      <c r="B148" s="138"/>
      <c r="C148" s="1">
        <v>17</v>
      </c>
      <c r="D148" s="5" t="s">
        <v>193</v>
      </c>
      <c r="E148" s="5">
        <v>155127856.20500001</v>
      </c>
      <c r="F148" s="5">
        <v>-6066891.2400000002</v>
      </c>
      <c r="G148" s="5">
        <v>244773.1269</v>
      </c>
      <c r="H148" s="5">
        <v>31747849.980999999</v>
      </c>
      <c r="I148" s="6">
        <f t="shared" si="13"/>
        <v>181053588.0729</v>
      </c>
      <c r="J148" s="10"/>
      <c r="K148" s="135"/>
      <c r="L148" s="138"/>
      <c r="M148" s="11">
        <v>4</v>
      </c>
      <c r="N148" s="5" t="s">
        <v>573</v>
      </c>
      <c r="O148" s="5">
        <v>176705951.31569999</v>
      </c>
      <c r="P148" s="5">
        <v>-3018317.48</v>
      </c>
      <c r="Q148" s="5">
        <v>278820.76949999999</v>
      </c>
      <c r="R148" s="5">
        <v>34381541.6175</v>
      </c>
      <c r="S148" s="6">
        <f t="shared" si="14"/>
        <v>208347996.2227</v>
      </c>
    </row>
    <row r="149" spans="1:19" ht="24.95" customHeight="1" x14ac:dyDescent="0.2">
      <c r="A149" s="140"/>
      <c r="B149" s="138"/>
      <c r="C149" s="1">
        <v>18</v>
      </c>
      <c r="D149" s="5" t="s">
        <v>194</v>
      </c>
      <c r="E149" s="5">
        <v>145370564.66670001</v>
      </c>
      <c r="F149" s="5">
        <v>-6066891.2400000002</v>
      </c>
      <c r="G149" s="5">
        <v>229377.29259999999</v>
      </c>
      <c r="H149" s="5">
        <v>32176630.9276</v>
      </c>
      <c r="I149" s="6">
        <f t="shared" si="13"/>
        <v>171709681.6469</v>
      </c>
      <c r="J149" s="10"/>
      <c r="K149" s="135"/>
      <c r="L149" s="138"/>
      <c r="M149" s="11">
        <v>5</v>
      </c>
      <c r="N149" s="5" t="s">
        <v>574</v>
      </c>
      <c r="O149" s="5">
        <v>126175653.6613</v>
      </c>
      <c r="P149" s="5">
        <v>-3018317.48</v>
      </c>
      <c r="Q149" s="5">
        <v>199090.02830000001</v>
      </c>
      <c r="R149" s="5">
        <v>25939419.294500001</v>
      </c>
      <c r="S149" s="6">
        <f t="shared" si="14"/>
        <v>149295845.50409999</v>
      </c>
    </row>
    <row r="150" spans="1:19" ht="24.95" customHeight="1" x14ac:dyDescent="0.2">
      <c r="A150" s="140"/>
      <c r="B150" s="138"/>
      <c r="C150" s="1">
        <v>19</v>
      </c>
      <c r="D150" s="5" t="s">
        <v>195</v>
      </c>
      <c r="E150" s="5">
        <v>170255689.94819999</v>
      </c>
      <c r="F150" s="5">
        <v>-6066891.2400000002</v>
      </c>
      <c r="G150" s="5">
        <v>268643.03169999999</v>
      </c>
      <c r="H150" s="5">
        <v>37862877.582599998</v>
      </c>
      <c r="I150" s="6">
        <f t="shared" si="13"/>
        <v>202320319.32249996</v>
      </c>
      <c r="J150" s="10"/>
      <c r="K150" s="135"/>
      <c r="L150" s="138"/>
      <c r="M150" s="11">
        <v>6</v>
      </c>
      <c r="N150" s="5" t="s">
        <v>575</v>
      </c>
      <c r="O150" s="5">
        <v>118647296.29889999</v>
      </c>
      <c r="P150" s="5">
        <v>-3018317.48</v>
      </c>
      <c r="Q150" s="5">
        <v>187211.1845</v>
      </c>
      <c r="R150" s="5">
        <v>26836374.7267</v>
      </c>
      <c r="S150" s="6">
        <f t="shared" si="14"/>
        <v>142652564.73009998</v>
      </c>
    </row>
    <row r="151" spans="1:19" ht="24.95" customHeight="1" x14ac:dyDescent="0.2">
      <c r="A151" s="140"/>
      <c r="B151" s="138"/>
      <c r="C151" s="1">
        <v>20</v>
      </c>
      <c r="D151" s="5" t="s">
        <v>196</v>
      </c>
      <c r="E151" s="5">
        <v>118000430.5958</v>
      </c>
      <c r="F151" s="5">
        <v>-6066891.2400000002</v>
      </c>
      <c r="G151" s="5">
        <v>186190.50810000001</v>
      </c>
      <c r="H151" s="5">
        <v>25678837.243000001</v>
      </c>
      <c r="I151" s="6">
        <f t="shared" si="13"/>
        <v>137798567.10690001</v>
      </c>
      <c r="J151" s="10"/>
      <c r="K151" s="135"/>
      <c r="L151" s="138"/>
      <c r="M151" s="11">
        <v>7</v>
      </c>
      <c r="N151" s="5" t="s">
        <v>576</v>
      </c>
      <c r="O151" s="5">
        <v>135565192.60949999</v>
      </c>
      <c r="P151" s="5">
        <v>-3018317.48</v>
      </c>
      <c r="Q151" s="5">
        <v>213905.5931</v>
      </c>
      <c r="R151" s="5">
        <v>27979054.881700002</v>
      </c>
      <c r="S151" s="6">
        <f t="shared" si="14"/>
        <v>160739835.60429999</v>
      </c>
    </row>
    <row r="152" spans="1:19" ht="24.95" customHeight="1" x14ac:dyDescent="0.2">
      <c r="A152" s="140"/>
      <c r="B152" s="138"/>
      <c r="C152" s="1">
        <v>21</v>
      </c>
      <c r="D152" s="5" t="s">
        <v>197</v>
      </c>
      <c r="E152" s="5">
        <v>161344742.56470001</v>
      </c>
      <c r="F152" s="5">
        <v>-6066891.2400000002</v>
      </c>
      <c r="G152" s="5">
        <v>254582.6269</v>
      </c>
      <c r="H152" s="5">
        <v>34870841.327699997</v>
      </c>
      <c r="I152" s="6">
        <f t="shared" si="13"/>
        <v>190403275.27929997</v>
      </c>
      <c r="J152" s="10"/>
      <c r="K152" s="135"/>
      <c r="L152" s="138"/>
      <c r="M152" s="11">
        <v>8</v>
      </c>
      <c r="N152" s="5" t="s">
        <v>577</v>
      </c>
      <c r="O152" s="5">
        <v>212126835.80199999</v>
      </c>
      <c r="P152" s="5">
        <v>-3018317.48</v>
      </c>
      <c r="Q152" s="5">
        <v>334710.67129999999</v>
      </c>
      <c r="R152" s="5">
        <v>42757517.573899999</v>
      </c>
      <c r="S152" s="6">
        <f t="shared" si="14"/>
        <v>252200746.56720001</v>
      </c>
    </row>
    <row r="153" spans="1:19" ht="24.95" customHeight="1" x14ac:dyDescent="0.2">
      <c r="A153" s="140"/>
      <c r="B153" s="138"/>
      <c r="C153" s="1">
        <v>22</v>
      </c>
      <c r="D153" s="5" t="s">
        <v>198</v>
      </c>
      <c r="E153" s="5">
        <v>157104301.25830001</v>
      </c>
      <c r="F153" s="5">
        <v>-6066891.2400000002</v>
      </c>
      <c r="G153" s="5">
        <v>247891.71979999999</v>
      </c>
      <c r="H153" s="5">
        <v>32958749.846799999</v>
      </c>
      <c r="I153" s="6">
        <f t="shared" si="13"/>
        <v>184244051.58489999</v>
      </c>
      <c r="J153" s="10"/>
      <c r="K153" s="135"/>
      <c r="L153" s="138"/>
      <c r="M153" s="11">
        <v>9</v>
      </c>
      <c r="N153" s="5" t="s">
        <v>61</v>
      </c>
      <c r="O153" s="5">
        <v>196587388.71520001</v>
      </c>
      <c r="P153" s="5">
        <v>-3018317.48</v>
      </c>
      <c r="Q153" s="5">
        <v>310191.29009999998</v>
      </c>
      <c r="R153" s="5">
        <v>33335372.288600001</v>
      </c>
      <c r="S153" s="6">
        <f t="shared" si="14"/>
        <v>227214634.81390002</v>
      </c>
    </row>
    <row r="154" spans="1:19" ht="24.95" customHeight="1" x14ac:dyDescent="0.2">
      <c r="A154" s="140"/>
      <c r="B154" s="139"/>
      <c r="C154" s="1">
        <v>23</v>
      </c>
      <c r="D154" s="5" t="s">
        <v>199</v>
      </c>
      <c r="E154" s="5">
        <v>166401253.64610001</v>
      </c>
      <c r="F154" s="5">
        <v>-6066891.2400000002</v>
      </c>
      <c r="G154" s="5">
        <v>262561.19420000003</v>
      </c>
      <c r="H154" s="5">
        <v>35753015.8226</v>
      </c>
      <c r="I154" s="6">
        <f t="shared" si="13"/>
        <v>196349939.42290002</v>
      </c>
      <c r="J154" s="10"/>
      <c r="K154" s="135"/>
      <c r="L154" s="138"/>
      <c r="M154" s="11">
        <v>10</v>
      </c>
      <c r="N154" s="5" t="s">
        <v>850</v>
      </c>
      <c r="O154" s="5">
        <v>150386359.31380001</v>
      </c>
      <c r="P154" s="5">
        <v>-3018317.48</v>
      </c>
      <c r="Q154" s="5">
        <v>237291.61420000001</v>
      </c>
      <c r="R154" s="5">
        <v>30612870.773200002</v>
      </c>
      <c r="S154" s="6">
        <f t="shared" si="14"/>
        <v>178218204.22120002</v>
      </c>
    </row>
    <row r="155" spans="1:19" ht="24.95" customHeight="1" x14ac:dyDescent="0.2">
      <c r="A155" s="1"/>
      <c r="B155" s="125" t="s">
        <v>817</v>
      </c>
      <c r="C155" s="126"/>
      <c r="D155" s="127"/>
      <c r="E155" s="13">
        <f>SUM(E132:E154)</f>
        <v>3559951548.5252995</v>
      </c>
      <c r="F155" s="13">
        <f t="shared" ref="F155:I155" si="16">SUM(F132:F154)</f>
        <v>-139538498.51999995</v>
      </c>
      <c r="G155" s="13">
        <f t="shared" si="16"/>
        <v>5617176.0082999999</v>
      </c>
      <c r="H155" s="13">
        <f t="shared" si="16"/>
        <v>750520392.34729993</v>
      </c>
      <c r="I155" s="13">
        <f t="shared" si="16"/>
        <v>4176550618.3608999</v>
      </c>
      <c r="J155" s="10"/>
      <c r="K155" s="135"/>
      <c r="L155" s="138"/>
      <c r="M155" s="11">
        <v>11</v>
      </c>
      <c r="N155" s="5" t="s">
        <v>190</v>
      </c>
      <c r="O155" s="5">
        <v>143948807.53009999</v>
      </c>
      <c r="P155" s="5">
        <v>-3018317.48</v>
      </c>
      <c r="Q155" s="5">
        <v>227133.93059999999</v>
      </c>
      <c r="R155" s="5">
        <v>30595815.8455</v>
      </c>
      <c r="S155" s="6">
        <f t="shared" si="14"/>
        <v>171753439.82619998</v>
      </c>
    </row>
    <row r="156" spans="1:19" ht="24.95" customHeight="1" x14ac:dyDescent="0.2">
      <c r="A156" s="140">
        <v>8</v>
      </c>
      <c r="B156" s="137" t="s">
        <v>30</v>
      </c>
      <c r="C156" s="1">
        <v>1</v>
      </c>
      <c r="D156" s="5" t="s">
        <v>200</v>
      </c>
      <c r="E156" s="5">
        <v>139743728.59560001</v>
      </c>
      <c r="F156" s="5">
        <v>0</v>
      </c>
      <c r="G156" s="5">
        <v>220498.8211</v>
      </c>
      <c r="H156" s="5">
        <v>27162424.4199</v>
      </c>
      <c r="I156" s="6">
        <f t="shared" si="13"/>
        <v>167126651.83660001</v>
      </c>
      <c r="J156" s="10"/>
      <c r="K156" s="135"/>
      <c r="L156" s="138"/>
      <c r="M156" s="11">
        <v>12</v>
      </c>
      <c r="N156" s="5" t="s">
        <v>578</v>
      </c>
      <c r="O156" s="5">
        <v>152935275.94909999</v>
      </c>
      <c r="P156" s="5">
        <v>-3018317.48</v>
      </c>
      <c r="Q156" s="5">
        <v>241313.49859999999</v>
      </c>
      <c r="R156" s="5">
        <v>28602930.824700002</v>
      </c>
      <c r="S156" s="6">
        <f t="shared" si="14"/>
        <v>178761202.7924</v>
      </c>
    </row>
    <row r="157" spans="1:19" ht="24.95" customHeight="1" x14ac:dyDescent="0.2">
      <c r="A157" s="140"/>
      <c r="B157" s="138"/>
      <c r="C157" s="1">
        <v>2</v>
      </c>
      <c r="D157" s="5" t="s">
        <v>201</v>
      </c>
      <c r="E157" s="5">
        <v>135127080.45390001</v>
      </c>
      <c r="F157" s="5">
        <v>0</v>
      </c>
      <c r="G157" s="5">
        <v>213214.30480000001</v>
      </c>
      <c r="H157" s="5">
        <v>29697990.5515</v>
      </c>
      <c r="I157" s="6">
        <f t="shared" si="13"/>
        <v>165038285.31020001</v>
      </c>
      <c r="J157" s="10"/>
      <c r="K157" s="136"/>
      <c r="L157" s="139"/>
      <c r="M157" s="11">
        <v>13</v>
      </c>
      <c r="N157" s="5" t="s">
        <v>579</v>
      </c>
      <c r="O157" s="5">
        <v>122771120.0213</v>
      </c>
      <c r="P157" s="5">
        <v>-3018317.48</v>
      </c>
      <c r="Q157" s="5">
        <v>193718.08309999999</v>
      </c>
      <c r="R157" s="5">
        <v>25514116.215399999</v>
      </c>
      <c r="S157" s="6">
        <f t="shared" si="14"/>
        <v>145460636.8398</v>
      </c>
    </row>
    <row r="158" spans="1:19" ht="24.95" customHeight="1" x14ac:dyDescent="0.2">
      <c r="A158" s="140"/>
      <c r="B158" s="138"/>
      <c r="C158" s="1">
        <v>3</v>
      </c>
      <c r="D158" s="5" t="s">
        <v>202</v>
      </c>
      <c r="E158" s="5">
        <v>189577440.00400001</v>
      </c>
      <c r="F158" s="5">
        <v>0</v>
      </c>
      <c r="G158" s="5">
        <v>299130.43290000001</v>
      </c>
      <c r="H158" s="5">
        <v>38519401.0898</v>
      </c>
      <c r="I158" s="6">
        <f t="shared" si="13"/>
        <v>228395971.52670002</v>
      </c>
      <c r="J158" s="10"/>
      <c r="K158" s="17"/>
      <c r="L158" s="125" t="s">
        <v>835</v>
      </c>
      <c r="M158" s="126"/>
      <c r="N158" s="127"/>
      <c r="O158" s="13">
        <f>SUM(O145:O157)</f>
        <v>1961655357.1512001</v>
      </c>
      <c r="P158" s="13">
        <f t="shared" ref="P158:S158" si="17">SUM(P145:P157)</f>
        <v>-39238127.239999995</v>
      </c>
      <c r="Q158" s="13">
        <f t="shared" si="17"/>
        <v>3095256.5668000001</v>
      </c>
      <c r="R158" s="13">
        <f t="shared" si="17"/>
        <v>392924278.25709999</v>
      </c>
      <c r="S158" s="13">
        <f t="shared" si="17"/>
        <v>2318436764.7350998</v>
      </c>
    </row>
    <row r="159" spans="1:19" ht="24.95" customHeight="1" x14ac:dyDescent="0.2">
      <c r="A159" s="140"/>
      <c r="B159" s="138"/>
      <c r="C159" s="1">
        <v>4</v>
      </c>
      <c r="D159" s="5" t="s">
        <v>203</v>
      </c>
      <c r="E159" s="5">
        <v>109202337.6865</v>
      </c>
      <c r="F159" s="5">
        <v>0</v>
      </c>
      <c r="G159" s="5">
        <v>172308.1741</v>
      </c>
      <c r="H159" s="5">
        <v>25744390.785300002</v>
      </c>
      <c r="I159" s="6">
        <f t="shared" si="13"/>
        <v>135119036.64590001</v>
      </c>
      <c r="J159" s="10"/>
      <c r="K159" s="134">
        <v>26</v>
      </c>
      <c r="L159" s="137" t="s">
        <v>48</v>
      </c>
      <c r="M159" s="11">
        <v>1</v>
      </c>
      <c r="N159" s="5" t="s">
        <v>580</v>
      </c>
      <c r="O159" s="5">
        <v>134995970.52509999</v>
      </c>
      <c r="P159" s="5">
        <v>0</v>
      </c>
      <c r="Q159" s="5">
        <v>213007.429</v>
      </c>
      <c r="R159" s="5">
        <v>29588532.414299998</v>
      </c>
      <c r="S159" s="6">
        <f t="shared" si="14"/>
        <v>164797510.36839998</v>
      </c>
    </row>
    <row r="160" spans="1:19" ht="24.95" customHeight="1" x14ac:dyDescent="0.2">
      <c r="A160" s="140"/>
      <c r="B160" s="138"/>
      <c r="C160" s="1">
        <v>5</v>
      </c>
      <c r="D160" s="5" t="s">
        <v>204</v>
      </c>
      <c r="E160" s="5">
        <v>151144907.32980001</v>
      </c>
      <c r="F160" s="5">
        <v>0</v>
      </c>
      <c r="G160" s="5">
        <v>238488.51190000001</v>
      </c>
      <c r="H160" s="5">
        <v>32238238.427900001</v>
      </c>
      <c r="I160" s="6">
        <f t="shared" si="13"/>
        <v>183621634.26960003</v>
      </c>
      <c r="J160" s="10"/>
      <c r="K160" s="135"/>
      <c r="L160" s="138"/>
      <c r="M160" s="11">
        <v>2</v>
      </c>
      <c r="N160" s="5" t="s">
        <v>581</v>
      </c>
      <c r="O160" s="5">
        <v>115903245.1876</v>
      </c>
      <c r="P160" s="5">
        <v>0</v>
      </c>
      <c r="Q160" s="5">
        <v>182881.4014</v>
      </c>
      <c r="R160" s="5">
        <v>24539337.469900001</v>
      </c>
      <c r="S160" s="6">
        <f t="shared" si="14"/>
        <v>140625464.0589</v>
      </c>
    </row>
    <row r="161" spans="1:19" ht="24.95" customHeight="1" x14ac:dyDescent="0.2">
      <c r="A161" s="140"/>
      <c r="B161" s="138"/>
      <c r="C161" s="1">
        <v>6</v>
      </c>
      <c r="D161" s="5" t="s">
        <v>205</v>
      </c>
      <c r="E161" s="5">
        <v>108884099.8161</v>
      </c>
      <c r="F161" s="5">
        <v>0</v>
      </c>
      <c r="G161" s="5">
        <v>171806.033</v>
      </c>
      <c r="H161" s="5">
        <v>24883417.906399999</v>
      </c>
      <c r="I161" s="6">
        <f t="shared" si="13"/>
        <v>133939323.7555</v>
      </c>
      <c r="J161" s="10"/>
      <c r="K161" s="135"/>
      <c r="L161" s="138"/>
      <c r="M161" s="11">
        <v>3</v>
      </c>
      <c r="N161" s="5" t="s">
        <v>582</v>
      </c>
      <c r="O161" s="5">
        <v>132733277.77770001</v>
      </c>
      <c r="P161" s="5">
        <v>0</v>
      </c>
      <c r="Q161" s="5">
        <v>209437.1716</v>
      </c>
      <c r="R161" s="5">
        <v>33285371.916099999</v>
      </c>
      <c r="S161" s="6">
        <f t="shared" si="14"/>
        <v>166228086.86540002</v>
      </c>
    </row>
    <row r="162" spans="1:19" ht="24.95" customHeight="1" x14ac:dyDescent="0.2">
      <c r="A162" s="140"/>
      <c r="B162" s="138"/>
      <c r="C162" s="1">
        <v>7</v>
      </c>
      <c r="D162" s="5" t="s">
        <v>206</v>
      </c>
      <c r="E162" s="5">
        <v>182525077.33489999</v>
      </c>
      <c r="F162" s="5">
        <v>0</v>
      </c>
      <c r="G162" s="5">
        <v>288002.65149999998</v>
      </c>
      <c r="H162" s="5">
        <v>35950260.159500003</v>
      </c>
      <c r="I162" s="6">
        <f t="shared" si="13"/>
        <v>218763340.14589998</v>
      </c>
      <c r="J162" s="10"/>
      <c r="K162" s="135"/>
      <c r="L162" s="138"/>
      <c r="M162" s="11">
        <v>4</v>
      </c>
      <c r="N162" s="5" t="s">
        <v>583</v>
      </c>
      <c r="O162" s="5">
        <v>216070278.1063</v>
      </c>
      <c r="P162" s="5">
        <v>0</v>
      </c>
      <c r="Q162" s="5">
        <v>340932.9497</v>
      </c>
      <c r="R162" s="5">
        <v>32200812.279399998</v>
      </c>
      <c r="S162" s="6">
        <f t="shared" si="14"/>
        <v>248612023.33539999</v>
      </c>
    </row>
    <row r="163" spans="1:19" ht="24.95" customHeight="1" x14ac:dyDescent="0.2">
      <c r="A163" s="140"/>
      <c r="B163" s="138"/>
      <c r="C163" s="1">
        <v>8</v>
      </c>
      <c r="D163" s="5" t="s">
        <v>207</v>
      </c>
      <c r="E163" s="5">
        <v>120788805.2033</v>
      </c>
      <c r="F163" s="5">
        <v>0</v>
      </c>
      <c r="G163" s="5">
        <v>190590.22839999999</v>
      </c>
      <c r="H163" s="5">
        <v>27545591.795299999</v>
      </c>
      <c r="I163" s="6">
        <f t="shared" si="13"/>
        <v>148524987.227</v>
      </c>
      <c r="J163" s="10"/>
      <c r="K163" s="135"/>
      <c r="L163" s="138"/>
      <c r="M163" s="11">
        <v>5</v>
      </c>
      <c r="N163" s="5" t="s">
        <v>584</v>
      </c>
      <c r="O163" s="5">
        <v>129697416.5341</v>
      </c>
      <c r="P163" s="5">
        <v>0</v>
      </c>
      <c r="Q163" s="5">
        <v>204646.9472</v>
      </c>
      <c r="R163" s="5">
        <v>30555112.080699999</v>
      </c>
      <c r="S163" s="6">
        <f t="shared" si="14"/>
        <v>160457175.56200001</v>
      </c>
    </row>
    <row r="164" spans="1:19" ht="24.95" customHeight="1" x14ac:dyDescent="0.2">
      <c r="A164" s="140"/>
      <c r="B164" s="138"/>
      <c r="C164" s="1">
        <v>9</v>
      </c>
      <c r="D164" s="5" t="s">
        <v>208</v>
      </c>
      <c r="E164" s="5">
        <v>143455022.12029999</v>
      </c>
      <c r="F164" s="5">
        <v>0</v>
      </c>
      <c r="G164" s="5">
        <v>226354.7966</v>
      </c>
      <c r="H164" s="5">
        <v>30680287.5042</v>
      </c>
      <c r="I164" s="6">
        <f t="shared" si="13"/>
        <v>174361664.42110002</v>
      </c>
      <c r="J164" s="10"/>
      <c r="K164" s="135"/>
      <c r="L164" s="138"/>
      <c r="M164" s="11">
        <v>6</v>
      </c>
      <c r="N164" s="5" t="s">
        <v>585</v>
      </c>
      <c r="O164" s="5">
        <v>136598867.88339999</v>
      </c>
      <c r="P164" s="5">
        <v>0</v>
      </c>
      <c r="Q164" s="5">
        <v>215536.60860000001</v>
      </c>
      <c r="R164" s="5">
        <v>31422037.4637</v>
      </c>
      <c r="S164" s="6">
        <f t="shared" si="14"/>
        <v>168236441.95569998</v>
      </c>
    </row>
    <row r="165" spans="1:19" ht="24.95" customHeight="1" x14ac:dyDescent="0.2">
      <c r="A165" s="140"/>
      <c r="B165" s="138"/>
      <c r="C165" s="1">
        <v>10</v>
      </c>
      <c r="D165" s="5" t="s">
        <v>209</v>
      </c>
      <c r="E165" s="5">
        <v>122275617.3919</v>
      </c>
      <c r="F165" s="5">
        <v>0</v>
      </c>
      <c r="G165" s="5">
        <v>192936.23939999999</v>
      </c>
      <c r="H165" s="5">
        <v>26859314.8816</v>
      </c>
      <c r="I165" s="6">
        <f t="shared" si="13"/>
        <v>149327868.51289999</v>
      </c>
      <c r="J165" s="10"/>
      <c r="K165" s="135"/>
      <c r="L165" s="138"/>
      <c r="M165" s="11">
        <v>7</v>
      </c>
      <c r="N165" s="5" t="s">
        <v>586</v>
      </c>
      <c r="O165" s="5">
        <v>129384764.75309999</v>
      </c>
      <c r="P165" s="5">
        <v>0</v>
      </c>
      <c r="Q165" s="5">
        <v>204153.6202</v>
      </c>
      <c r="R165" s="5">
        <v>29224627.074900001</v>
      </c>
      <c r="S165" s="6">
        <f t="shared" si="14"/>
        <v>158813545.44819999</v>
      </c>
    </row>
    <row r="166" spans="1:19" ht="24.95" customHeight="1" x14ac:dyDescent="0.2">
      <c r="A166" s="140"/>
      <c r="B166" s="138"/>
      <c r="C166" s="1">
        <v>11</v>
      </c>
      <c r="D166" s="5" t="s">
        <v>210</v>
      </c>
      <c r="E166" s="5">
        <v>176174412.35280001</v>
      </c>
      <c r="F166" s="5">
        <v>0</v>
      </c>
      <c r="G166" s="5">
        <v>277982.0649</v>
      </c>
      <c r="H166" s="5">
        <v>38942497.060599998</v>
      </c>
      <c r="I166" s="6">
        <f t="shared" si="13"/>
        <v>215394891.47830003</v>
      </c>
      <c r="J166" s="10"/>
      <c r="K166" s="135"/>
      <c r="L166" s="138"/>
      <c r="M166" s="11">
        <v>8</v>
      </c>
      <c r="N166" s="5" t="s">
        <v>587</v>
      </c>
      <c r="O166" s="5">
        <v>115613484.8145</v>
      </c>
      <c r="P166" s="5">
        <v>0</v>
      </c>
      <c r="Q166" s="5">
        <v>182424.1943</v>
      </c>
      <c r="R166" s="5">
        <v>26783966.599800002</v>
      </c>
      <c r="S166" s="6">
        <f t="shared" si="14"/>
        <v>142579875.60859999</v>
      </c>
    </row>
    <row r="167" spans="1:19" ht="24.95" customHeight="1" x14ac:dyDescent="0.2">
      <c r="A167" s="140"/>
      <c r="B167" s="138"/>
      <c r="C167" s="1">
        <v>12</v>
      </c>
      <c r="D167" s="5" t="s">
        <v>211</v>
      </c>
      <c r="E167" s="5">
        <v>124769532.28740001</v>
      </c>
      <c r="F167" s="5">
        <v>0</v>
      </c>
      <c r="G167" s="5">
        <v>196871.3376</v>
      </c>
      <c r="H167" s="5">
        <v>28509028.0044</v>
      </c>
      <c r="I167" s="6">
        <f t="shared" si="13"/>
        <v>153475431.62940001</v>
      </c>
      <c r="J167" s="10"/>
      <c r="K167" s="135"/>
      <c r="L167" s="138"/>
      <c r="M167" s="11">
        <v>9</v>
      </c>
      <c r="N167" s="5" t="s">
        <v>588</v>
      </c>
      <c r="O167" s="5">
        <v>124753605.6156</v>
      </c>
      <c r="P167" s="5">
        <v>0</v>
      </c>
      <c r="Q167" s="5">
        <v>196846.20730000001</v>
      </c>
      <c r="R167" s="5">
        <v>28870820.927999999</v>
      </c>
      <c r="S167" s="6">
        <f t="shared" si="14"/>
        <v>153821272.7509</v>
      </c>
    </row>
    <row r="168" spans="1:19" ht="24.95" customHeight="1" x14ac:dyDescent="0.2">
      <c r="A168" s="140"/>
      <c r="B168" s="138"/>
      <c r="C168" s="1">
        <v>13</v>
      </c>
      <c r="D168" s="5" t="s">
        <v>212</v>
      </c>
      <c r="E168" s="5">
        <v>143954979.0984</v>
      </c>
      <c r="F168" s="5">
        <v>0</v>
      </c>
      <c r="G168" s="5">
        <v>227143.6686</v>
      </c>
      <c r="H168" s="5">
        <v>34587939.288599998</v>
      </c>
      <c r="I168" s="6">
        <f t="shared" si="13"/>
        <v>178770062.05559999</v>
      </c>
      <c r="J168" s="10"/>
      <c r="K168" s="135"/>
      <c r="L168" s="138"/>
      <c r="M168" s="11">
        <v>10</v>
      </c>
      <c r="N168" s="5" t="s">
        <v>589</v>
      </c>
      <c r="O168" s="5">
        <v>137388763.97459999</v>
      </c>
      <c r="P168" s="5">
        <v>0</v>
      </c>
      <c r="Q168" s="5">
        <v>216782.96969999999</v>
      </c>
      <c r="R168" s="5">
        <v>30861766.368700001</v>
      </c>
      <c r="S168" s="6">
        <f t="shared" si="14"/>
        <v>168467313.31299999</v>
      </c>
    </row>
    <row r="169" spans="1:19" ht="24.95" customHeight="1" x14ac:dyDescent="0.2">
      <c r="A169" s="140"/>
      <c r="B169" s="138"/>
      <c r="C169" s="1">
        <v>14</v>
      </c>
      <c r="D169" s="5" t="s">
        <v>213</v>
      </c>
      <c r="E169" s="5">
        <v>127248701.0299</v>
      </c>
      <c r="F169" s="5">
        <v>0</v>
      </c>
      <c r="G169" s="5">
        <v>200783.16819999999</v>
      </c>
      <c r="H169" s="5">
        <v>26482568.184900001</v>
      </c>
      <c r="I169" s="6">
        <f t="shared" si="13"/>
        <v>153932052.38300002</v>
      </c>
      <c r="J169" s="10"/>
      <c r="K169" s="135"/>
      <c r="L169" s="138"/>
      <c r="M169" s="11">
        <v>11</v>
      </c>
      <c r="N169" s="5" t="s">
        <v>590</v>
      </c>
      <c r="O169" s="5">
        <v>134200617.3251</v>
      </c>
      <c r="P169" s="5">
        <v>0</v>
      </c>
      <c r="Q169" s="5">
        <v>211752.4572</v>
      </c>
      <c r="R169" s="5">
        <v>28064958.874200001</v>
      </c>
      <c r="S169" s="6">
        <f t="shared" si="14"/>
        <v>162477328.65649998</v>
      </c>
    </row>
    <row r="170" spans="1:19" ht="24.95" customHeight="1" x14ac:dyDescent="0.2">
      <c r="A170" s="140"/>
      <c r="B170" s="138"/>
      <c r="C170" s="1">
        <v>15</v>
      </c>
      <c r="D170" s="5" t="s">
        <v>214</v>
      </c>
      <c r="E170" s="5">
        <v>117104377.34909999</v>
      </c>
      <c r="F170" s="5">
        <v>0</v>
      </c>
      <c r="G170" s="5">
        <v>184776.64369999999</v>
      </c>
      <c r="H170" s="5">
        <v>24528407.882300001</v>
      </c>
      <c r="I170" s="6">
        <f t="shared" si="13"/>
        <v>141817561.87509999</v>
      </c>
      <c r="J170" s="10"/>
      <c r="K170" s="135"/>
      <c r="L170" s="138"/>
      <c r="M170" s="11">
        <v>12</v>
      </c>
      <c r="N170" s="5" t="s">
        <v>591</v>
      </c>
      <c r="O170" s="5">
        <v>156158633.28819999</v>
      </c>
      <c r="P170" s="5">
        <v>0</v>
      </c>
      <c r="Q170" s="5">
        <v>246399.5693</v>
      </c>
      <c r="R170" s="5">
        <v>34739120.575800002</v>
      </c>
      <c r="S170" s="6">
        <f t="shared" si="14"/>
        <v>191144153.43329999</v>
      </c>
    </row>
    <row r="171" spans="1:19" ht="24.95" customHeight="1" x14ac:dyDescent="0.2">
      <c r="A171" s="140"/>
      <c r="B171" s="138"/>
      <c r="C171" s="1">
        <v>16</v>
      </c>
      <c r="D171" s="5" t="s">
        <v>215</v>
      </c>
      <c r="E171" s="5">
        <v>171590690.11179999</v>
      </c>
      <c r="F171" s="5">
        <v>0</v>
      </c>
      <c r="G171" s="5">
        <v>270749.50170000002</v>
      </c>
      <c r="H171" s="5">
        <v>30933503.018800002</v>
      </c>
      <c r="I171" s="6">
        <f t="shared" si="13"/>
        <v>202794942.63229999</v>
      </c>
      <c r="J171" s="10"/>
      <c r="K171" s="135"/>
      <c r="L171" s="138"/>
      <c r="M171" s="11">
        <v>13</v>
      </c>
      <c r="N171" s="5" t="s">
        <v>592</v>
      </c>
      <c r="O171" s="5">
        <v>159964385.27309999</v>
      </c>
      <c r="P171" s="5">
        <v>0</v>
      </c>
      <c r="Q171" s="5">
        <v>252404.5889</v>
      </c>
      <c r="R171" s="5">
        <v>32848765.767299999</v>
      </c>
      <c r="S171" s="6">
        <f t="shared" si="14"/>
        <v>193065555.6293</v>
      </c>
    </row>
    <row r="172" spans="1:19" ht="24.95" customHeight="1" x14ac:dyDescent="0.2">
      <c r="A172" s="140"/>
      <c r="B172" s="138"/>
      <c r="C172" s="1">
        <v>17</v>
      </c>
      <c r="D172" s="5" t="s">
        <v>216</v>
      </c>
      <c r="E172" s="5">
        <v>176841649.09290001</v>
      </c>
      <c r="F172" s="5">
        <v>0</v>
      </c>
      <c r="G172" s="5">
        <v>279034.88429999998</v>
      </c>
      <c r="H172" s="5">
        <v>34097024.899499997</v>
      </c>
      <c r="I172" s="6">
        <f t="shared" si="13"/>
        <v>211217708.87669998</v>
      </c>
      <c r="J172" s="10"/>
      <c r="K172" s="135"/>
      <c r="L172" s="138"/>
      <c r="M172" s="11">
        <v>14</v>
      </c>
      <c r="N172" s="5" t="s">
        <v>593</v>
      </c>
      <c r="O172" s="5">
        <v>177123028.90000001</v>
      </c>
      <c r="P172" s="5">
        <v>0</v>
      </c>
      <c r="Q172" s="5">
        <v>279478.86790000001</v>
      </c>
      <c r="R172" s="5">
        <v>34037728.314400002</v>
      </c>
      <c r="S172" s="6">
        <f t="shared" si="14"/>
        <v>211440236.08230001</v>
      </c>
    </row>
    <row r="173" spans="1:19" ht="24.95" customHeight="1" x14ac:dyDescent="0.2">
      <c r="A173" s="140"/>
      <c r="B173" s="138"/>
      <c r="C173" s="1">
        <v>18</v>
      </c>
      <c r="D173" s="5" t="s">
        <v>217</v>
      </c>
      <c r="E173" s="5">
        <v>98465516.790099993</v>
      </c>
      <c r="F173" s="5">
        <v>0</v>
      </c>
      <c r="G173" s="5">
        <v>155366.76019999999</v>
      </c>
      <c r="H173" s="5">
        <v>24241015.630199999</v>
      </c>
      <c r="I173" s="6">
        <f t="shared" si="13"/>
        <v>122861899.18049999</v>
      </c>
      <c r="J173" s="10"/>
      <c r="K173" s="135"/>
      <c r="L173" s="138"/>
      <c r="M173" s="11">
        <v>15</v>
      </c>
      <c r="N173" s="5" t="s">
        <v>594</v>
      </c>
      <c r="O173" s="5">
        <v>208994161.43869999</v>
      </c>
      <c r="P173" s="5">
        <v>0</v>
      </c>
      <c r="Q173" s="5">
        <v>329767.6874</v>
      </c>
      <c r="R173" s="5">
        <v>35080553.539800003</v>
      </c>
      <c r="S173" s="6">
        <f t="shared" si="14"/>
        <v>244404482.66589999</v>
      </c>
    </row>
    <row r="174" spans="1:19" ht="24.95" customHeight="1" x14ac:dyDescent="0.2">
      <c r="A174" s="140"/>
      <c r="B174" s="138"/>
      <c r="C174" s="1">
        <v>19</v>
      </c>
      <c r="D174" s="5" t="s">
        <v>218</v>
      </c>
      <c r="E174" s="5">
        <v>132652203.58939999</v>
      </c>
      <c r="F174" s="5">
        <v>0</v>
      </c>
      <c r="G174" s="5">
        <v>209309.2463</v>
      </c>
      <c r="H174" s="5">
        <v>27385676.7674</v>
      </c>
      <c r="I174" s="6">
        <f t="shared" si="13"/>
        <v>160247189.6031</v>
      </c>
      <c r="J174" s="10"/>
      <c r="K174" s="135"/>
      <c r="L174" s="138"/>
      <c r="M174" s="11">
        <v>16</v>
      </c>
      <c r="N174" s="5" t="s">
        <v>595</v>
      </c>
      <c r="O174" s="5">
        <v>132362733.2316</v>
      </c>
      <c r="P174" s="5">
        <v>0</v>
      </c>
      <c r="Q174" s="5">
        <v>208852.49679999999</v>
      </c>
      <c r="R174" s="5">
        <v>34171425.571000002</v>
      </c>
      <c r="S174" s="6">
        <f t="shared" si="14"/>
        <v>166743011.2994</v>
      </c>
    </row>
    <row r="175" spans="1:19" ht="24.95" customHeight="1" x14ac:dyDescent="0.2">
      <c r="A175" s="140"/>
      <c r="B175" s="138"/>
      <c r="C175" s="1">
        <v>20</v>
      </c>
      <c r="D175" s="5" t="s">
        <v>219</v>
      </c>
      <c r="E175" s="5">
        <v>156979507.96110001</v>
      </c>
      <c r="F175" s="5">
        <v>0</v>
      </c>
      <c r="G175" s="5">
        <v>247694.81099999999</v>
      </c>
      <c r="H175" s="5">
        <v>29841118.179900002</v>
      </c>
      <c r="I175" s="6">
        <f t="shared" si="13"/>
        <v>187068320.95199999</v>
      </c>
      <c r="J175" s="10"/>
      <c r="K175" s="135"/>
      <c r="L175" s="138"/>
      <c r="M175" s="11">
        <v>17</v>
      </c>
      <c r="N175" s="5" t="s">
        <v>596</v>
      </c>
      <c r="O175" s="5">
        <v>179656055.21259999</v>
      </c>
      <c r="P175" s="5">
        <v>0</v>
      </c>
      <c r="Q175" s="5">
        <v>283475.67920000001</v>
      </c>
      <c r="R175" s="5">
        <v>37081330.6448</v>
      </c>
      <c r="S175" s="6">
        <f t="shared" si="14"/>
        <v>217020861.53659999</v>
      </c>
    </row>
    <row r="176" spans="1:19" ht="24.95" customHeight="1" x14ac:dyDescent="0.2">
      <c r="A176" s="140"/>
      <c r="B176" s="138"/>
      <c r="C176" s="1">
        <v>21</v>
      </c>
      <c r="D176" s="5" t="s">
        <v>220</v>
      </c>
      <c r="E176" s="5">
        <v>228599674.8759</v>
      </c>
      <c r="F176" s="5">
        <v>0</v>
      </c>
      <c r="G176" s="5">
        <v>360702.83309999999</v>
      </c>
      <c r="H176" s="5">
        <v>55340642.826499999</v>
      </c>
      <c r="I176" s="6">
        <f t="shared" si="13"/>
        <v>284301020.53549999</v>
      </c>
      <c r="J176" s="10"/>
      <c r="K176" s="135"/>
      <c r="L176" s="138"/>
      <c r="M176" s="11">
        <v>18</v>
      </c>
      <c r="N176" s="5" t="s">
        <v>597</v>
      </c>
      <c r="O176" s="5">
        <v>121353805.2491</v>
      </c>
      <c r="P176" s="5">
        <v>0</v>
      </c>
      <c r="Q176" s="5">
        <v>191481.73060000001</v>
      </c>
      <c r="R176" s="5">
        <v>27631830.592999998</v>
      </c>
      <c r="S176" s="6">
        <f t="shared" si="14"/>
        <v>149177117.57269999</v>
      </c>
    </row>
    <row r="177" spans="1:19" ht="24.95" customHeight="1" x14ac:dyDescent="0.2">
      <c r="A177" s="140"/>
      <c r="B177" s="138"/>
      <c r="C177" s="1">
        <v>22</v>
      </c>
      <c r="D177" s="5" t="s">
        <v>221</v>
      </c>
      <c r="E177" s="5">
        <v>142751146.40880001</v>
      </c>
      <c r="F177" s="5">
        <v>0</v>
      </c>
      <c r="G177" s="5">
        <v>225244.16519999999</v>
      </c>
      <c r="H177" s="5">
        <v>29114712.024599999</v>
      </c>
      <c r="I177" s="6">
        <f t="shared" si="13"/>
        <v>172091102.5986</v>
      </c>
      <c r="J177" s="10"/>
      <c r="K177" s="135"/>
      <c r="L177" s="138"/>
      <c r="M177" s="11">
        <v>19</v>
      </c>
      <c r="N177" s="5" t="s">
        <v>598</v>
      </c>
      <c r="O177" s="5">
        <v>139664252.7872</v>
      </c>
      <c r="P177" s="5">
        <v>0</v>
      </c>
      <c r="Q177" s="5">
        <v>220373.4178</v>
      </c>
      <c r="R177" s="5">
        <v>31272556.038699999</v>
      </c>
      <c r="S177" s="6">
        <f t="shared" si="14"/>
        <v>171157182.24370003</v>
      </c>
    </row>
    <row r="178" spans="1:19" ht="24.95" customHeight="1" x14ac:dyDescent="0.2">
      <c r="A178" s="140"/>
      <c r="B178" s="138"/>
      <c r="C178" s="1">
        <v>23</v>
      </c>
      <c r="D178" s="5" t="s">
        <v>222</v>
      </c>
      <c r="E178" s="5">
        <v>132932619.47840001</v>
      </c>
      <c r="F178" s="5">
        <v>0</v>
      </c>
      <c r="G178" s="5">
        <v>209751.7089</v>
      </c>
      <c r="H178" s="5">
        <v>28264239.630600002</v>
      </c>
      <c r="I178" s="6">
        <f t="shared" si="13"/>
        <v>161406610.8179</v>
      </c>
      <c r="J178" s="10"/>
      <c r="K178" s="135"/>
      <c r="L178" s="138"/>
      <c r="M178" s="11">
        <v>20</v>
      </c>
      <c r="N178" s="5" t="s">
        <v>599</v>
      </c>
      <c r="O178" s="5">
        <v>161087074.11050001</v>
      </c>
      <c r="P178" s="5">
        <v>0</v>
      </c>
      <c r="Q178" s="5">
        <v>254176.05710000001</v>
      </c>
      <c r="R178" s="5">
        <v>32867225.218499999</v>
      </c>
      <c r="S178" s="6">
        <f t="shared" si="14"/>
        <v>194208475.38609999</v>
      </c>
    </row>
    <row r="179" spans="1:19" ht="24.95" customHeight="1" x14ac:dyDescent="0.2">
      <c r="A179" s="140"/>
      <c r="B179" s="138"/>
      <c r="C179" s="1">
        <v>24</v>
      </c>
      <c r="D179" s="5" t="s">
        <v>223</v>
      </c>
      <c r="E179" s="5">
        <v>129754840.4279</v>
      </c>
      <c r="F179" s="5">
        <v>0</v>
      </c>
      <c r="G179" s="5">
        <v>204737.5552</v>
      </c>
      <c r="H179" s="5">
        <v>27809240.912700001</v>
      </c>
      <c r="I179" s="6">
        <f t="shared" si="13"/>
        <v>157768818.89579999</v>
      </c>
      <c r="J179" s="10"/>
      <c r="K179" s="135"/>
      <c r="L179" s="138"/>
      <c r="M179" s="11">
        <v>21</v>
      </c>
      <c r="N179" s="5" t="s">
        <v>600</v>
      </c>
      <c r="O179" s="5">
        <v>151539524.12819999</v>
      </c>
      <c r="P179" s="5">
        <v>0</v>
      </c>
      <c r="Q179" s="5">
        <v>239111.1698</v>
      </c>
      <c r="R179" s="5">
        <v>32474226.1789</v>
      </c>
      <c r="S179" s="6">
        <f t="shared" si="14"/>
        <v>184252861.47690001</v>
      </c>
    </row>
    <row r="180" spans="1:19" ht="24.95" customHeight="1" x14ac:dyDescent="0.2">
      <c r="A180" s="140"/>
      <c r="B180" s="138"/>
      <c r="C180" s="1">
        <v>25</v>
      </c>
      <c r="D180" s="5" t="s">
        <v>224</v>
      </c>
      <c r="E180" s="5">
        <v>148396562.3678</v>
      </c>
      <c r="F180" s="5">
        <v>0</v>
      </c>
      <c r="G180" s="5">
        <v>234151.95360000001</v>
      </c>
      <c r="H180" s="5">
        <v>36317977.776799999</v>
      </c>
      <c r="I180" s="6">
        <f t="shared" si="13"/>
        <v>184948692.09819999</v>
      </c>
      <c r="J180" s="10"/>
      <c r="K180" s="135"/>
      <c r="L180" s="138"/>
      <c r="M180" s="11">
        <v>22</v>
      </c>
      <c r="N180" s="5" t="s">
        <v>601</v>
      </c>
      <c r="O180" s="5">
        <v>179142936.13550001</v>
      </c>
      <c r="P180" s="5">
        <v>0</v>
      </c>
      <c r="Q180" s="5">
        <v>282666.03889999999</v>
      </c>
      <c r="R180" s="5">
        <v>36443743.877599999</v>
      </c>
      <c r="S180" s="6">
        <f t="shared" si="14"/>
        <v>215869346.05199999</v>
      </c>
    </row>
    <row r="181" spans="1:19" ht="24.95" customHeight="1" x14ac:dyDescent="0.2">
      <c r="A181" s="140"/>
      <c r="B181" s="138"/>
      <c r="C181" s="1">
        <v>26</v>
      </c>
      <c r="D181" s="5" t="s">
        <v>225</v>
      </c>
      <c r="E181" s="5">
        <v>128993568.4614</v>
      </c>
      <c r="F181" s="5">
        <v>0</v>
      </c>
      <c r="G181" s="5">
        <v>203536.35939999999</v>
      </c>
      <c r="H181" s="5">
        <v>27136942.351500001</v>
      </c>
      <c r="I181" s="6">
        <f t="shared" si="13"/>
        <v>156334047.17230001</v>
      </c>
      <c r="J181" s="10"/>
      <c r="K181" s="135"/>
      <c r="L181" s="138"/>
      <c r="M181" s="11">
        <v>23</v>
      </c>
      <c r="N181" s="5" t="s">
        <v>602</v>
      </c>
      <c r="O181" s="5">
        <v>131011727.59029999</v>
      </c>
      <c r="P181" s="5">
        <v>0</v>
      </c>
      <c r="Q181" s="5">
        <v>206720.77220000001</v>
      </c>
      <c r="R181" s="5">
        <v>35184622.039800003</v>
      </c>
      <c r="S181" s="6">
        <f t="shared" si="14"/>
        <v>166403070.4023</v>
      </c>
    </row>
    <row r="182" spans="1:19" ht="24.95" customHeight="1" x14ac:dyDescent="0.2">
      <c r="A182" s="140"/>
      <c r="B182" s="139"/>
      <c r="C182" s="1">
        <v>27</v>
      </c>
      <c r="D182" s="5" t="s">
        <v>226</v>
      </c>
      <c r="E182" s="5">
        <v>125106451.6833</v>
      </c>
      <c r="F182" s="5">
        <v>0</v>
      </c>
      <c r="G182" s="5">
        <v>197402.95600000001</v>
      </c>
      <c r="H182" s="5">
        <v>27305351.402100001</v>
      </c>
      <c r="I182" s="6">
        <f t="shared" si="13"/>
        <v>152609206.04140002</v>
      </c>
      <c r="J182" s="10"/>
      <c r="K182" s="135"/>
      <c r="L182" s="138"/>
      <c r="M182" s="11">
        <v>24</v>
      </c>
      <c r="N182" s="5" t="s">
        <v>603</v>
      </c>
      <c r="O182" s="5">
        <v>106622751.1109</v>
      </c>
      <c r="P182" s="5">
        <v>0</v>
      </c>
      <c r="Q182" s="5">
        <v>168237.89629999999</v>
      </c>
      <c r="R182" s="5">
        <v>26287032.8244</v>
      </c>
      <c r="S182" s="6">
        <f t="shared" si="14"/>
        <v>133078021.83160001</v>
      </c>
    </row>
    <row r="183" spans="1:19" ht="24.95" customHeight="1" x14ac:dyDescent="0.2">
      <c r="A183" s="1"/>
      <c r="B183" s="125" t="s">
        <v>818</v>
      </c>
      <c r="C183" s="126"/>
      <c r="D183" s="127"/>
      <c r="E183" s="13">
        <f>SUM(E156:E182)</f>
        <v>3865040549.3027</v>
      </c>
      <c r="F183" s="13">
        <f t="shared" ref="F183:I183" si="18">SUM(F156:F182)</f>
        <v>0</v>
      </c>
      <c r="G183" s="13">
        <f t="shared" si="18"/>
        <v>6098569.8116000006</v>
      </c>
      <c r="H183" s="13">
        <f t="shared" si="18"/>
        <v>830119203.36280024</v>
      </c>
      <c r="I183" s="13">
        <f t="shared" si="18"/>
        <v>4701258322.4771004</v>
      </c>
      <c r="J183" s="10"/>
      <c r="K183" s="136"/>
      <c r="L183" s="139"/>
      <c r="M183" s="11">
        <v>25</v>
      </c>
      <c r="N183" s="5" t="s">
        <v>604</v>
      </c>
      <c r="O183" s="5">
        <v>118851388.6628</v>
      </c>
      <c r="P183" s="5">
        <v>0</v>
      </c>
      <c r="Q183" s="5">
        <v>187533.21770000001</v>
      </c>
      <c r="R183" s="5">
        <v>26169253.500300001</v>
      </c>
      <c r="S183" s="6">
        <f t="shared" si="14"/>
        <v>145208175.38080001</v>
      </c>
    </row>
    <row r="184" spans="1:19" ht="24.95" customHeight="1" x14ac:dyDescent="0.2">
      <c r="A184" s="140">
        <v>9</v>
      </c>
      <c r="B184" s="137" t="s">
        <v>31</v>
      </c>
      <c r="C184" s="1">
        <v>1</v>
      </c>
      <c r="D184" s="5" t="s">
        <v>227</v>
      </c>
      <c r="E184" s="5">
        <v>132629454.8422</v>
      </c>
      <c r="F184" s="5">
        <v>-2017457.56</v>
      </c>
      <c r="G184" s="5">
        <v>209273.35149999999</v>
      </c>
      <c r="H184" s="5">
        <v>30361789.725400001</v>
      </c>
      <c r="I184" s="6">
        <f t="shared" si="13"/>
        <v>161183060.35909998</v>
      </c>
      <c r="J184" s="10"/>
      <c r="K184" s="17"/>
      <c r="L184" s="125" t="s">
        <v>836</v>
      </c>
      <c r="M184" s="126"/>
      <c r="N184" s="127"/>
      <c r="O184" s="13">
        <f>SUM(O159:O183)</f>
        <v>3630872749.6157999</v>
      </c>
      <c r="P184" s="13">
        <f t="shared" ref="P184:S184" si="19">SUM(P159:P183)</f>
        <v>0</v>
      </c>
      <c r="Q184" s="13">
        <f t="shared" si="19"/>
        <v>5729081.1460999995</v>
      </c>
      <c r="R184" s="13">
        <f t="shared" si="19"/>
        <v>781686758.15400004</v>
      </c>
      <c r="S184" s="13">
        <f t="shared" si="19"/>
        <v>4418288588.9159002</v>
      </c>
    </row>
    <row r="185" spans="1:19" ht="24.95" customHeight="1" x14ac:dyDescent="0.2">
      <c r="A185" s="140"/>
      <c r="B185" s="138"/>
      <c r="C185" s="1">
        <v>2</v>
      </c>
      <c r="D185" s="5" t="s">
        <v>228</v>
      </c>
      <c r="E185" s="5">
        <v>166713615.75009999</v>
      </c>
      <c r="F185" s="5">
        <v>-2544453.37</v>
      </c>
      <c r="G185" s="5">
        <v>263054.06400000001</v>
      </c>
      <c r="H185" s="5">
        <v>30784685.049899999</v>
      </c>
      <c r="I185" s="6">
        <f t="shared" si="13"/>
        <v>195216901.49399999</v>
      </c>
      <c r="J185" s="10"/>
      <c r="K185" s="134">
        <v>27</v>
      </c>
      <c r="L185" s="137" t="s">
        <v>49</v>
      </c>
      <c r="M185" s="11">
        <v>1</v>
      </c>
      <c r="N185" s="5" t="s">
        <v>605</v>
      </c>
      <c r="O185" s="5">
        <v>133436207.0703</v>
      </c>
      <c r="P185" s="5">
        <v>-5788847.5199999996</v>
      </c>
      <c r="Q185" s="5">
        <v>210546.30960000001</v>
      </c>
      <c r="R185" s="5">
        <v>35959808.542499997</v>
      </c>
      <c r="S185" s="6">
        <f t="shared" si="14"/>
        <v>163817714.40239999</v>
      </c>
    </row>
    <row r="186" spans="1:19" ht="24.95" customHeight="1" x14ac:dyDescent="0.2">
      <c r="A186" s="140"/>
      <c r="B186" s="138"/>
      <c r="C186" s="1">
        <v>3</v>
      </c>
      <c r="D186" s="5" t="s">
        <v>229</v>
      </c>
      <c r="E186" s="5">
        <v>159594022.35600001</v>
      </c>
      <c r="F186" s="5">
        <v>-2434582.2599999998</v>
      </c>
      <c r="G186" s="5">
        <v>251820.20069999999</v>
      </c>
      <c r="H186" s="5">
        <v>38828591.531999998</v>
      </c>
      <c r="I186" s="6">
        <f t="shared" si="13"/>
        <v>196239851.82870004</v>
      </c>
      <c r="J186" s="10"/>
      <c r="K186" s="135"/>
      <c r="L186" s="138"/>
      <c r="M186" s="11">
        <v>2</v>
      </c>
      <c r="N186" s="5" t="s">
        <v>606</v>
      </c>
      <c r="O186" s="5">
        <v>137752466.6006</v>
      </c>
      <c r="P186" s="5">
        <v>-5788847.5199999996</v>
      </c>
      <c r="Q186" s="5">
        <v>217356.84880000001</v>
      </c>
      <c r="R186" s="5">
        <v>39233618.955700003</v>
      </c>
      <c r="S186" s="6">
        <f t="shared" si="14"/>
        <v>171414594.88510001</v>
      </c>
    </row>
    <row r="187" spans="1:19" ht="24.95" customHeight="1" x14ac:dyDescent="0.2">
      <c r="A187" s="140"/>
      <c r="B187" s="138"/>
      <c r="C187" s="1">
        <v>4</v>
      </c>
      <c r="D187" s="5" t="s">
        <v>230</v>
      </c>
      <c r="E187" s="5">
        <v>102972857.83859999</v>
      </c>
      <c r="F187" s="5">
        <v>-1558697.37</v>
      </c>
      <c r="G187" s="5">
        <v>162478.80309999999</v>
      </c>
      <c r="H187" s="5">
        <v>22843108.134</v>
      </c>
      <c r="I187" s="6">
        <f t="shared" si="13"/>
        <v>124419747.4057</v>
      </c>
      <c r="J187" s="10"/>
      <c r="K187" s="135"/>
      <c r="L187" s="138"/>
      <c r="M187" s="11">
        <v>3</v>
      </c>
      <c r="N187" s="5" t="s">
        <v>607</v>
      </c>
      <c r="O187" s="5">
        <v>211730101.3942</v>
      </c>
      <c r="P187" s="5">
        <v>-5788847.5199999996</v>
      </c>
      <c r="Q187" s="5">
        <v>334084.67210000003</v>
      </c>
      <c r="R187" s="5">
        <v>57712265.253200002</v>
      </c>
      <c r="S187" s="6">
        <f t="shared" si="14"/>
        <v>263987603.79949999</v>
      </c>
    </row>
    <row r="188" spans="1:19" ht="24.95" customHeight="1" x14ac:dyDescent="0.2">
      <c r="A188" s="140"/>
      <c r="B188" s="138"/>
      <c r="C188" s="1">
        <v>5</v>
      </c>
      <c r="D188" s="5" t="s">
        <v>231</v>
      </c>
      <c r="E188" s="5">
        <v>123008450.811</v>
      </c>
      <c r="F188" s="5">
        <v>-1868649.67</v>
      </c>
      <c r="G188" s="5">
        <v>194092.5626</v>
      </c>
      <c r="H188" s="5">
        <v>27754726.661699999</v>
      </c>
      <c r="I188" s="6">
        <f t="shared" si="13"/>
        <v>149088620.3653</v>
      </c>
      <c r="J188" s="10"/>
      <c r="K188" s="135"/>
      <c r="L188" s="138"/>
      <c r="M188" s="11">
        <v>4</v>
      </c>
      <c r="N188" s="5" t="s">
        <v>608</v>
      </c>
      <c r="O188" s="5">
        <v>139214319.09619999</v>
      </c>
      <c r="P188" s="5">
        <v>-5788847.5199999996</v>
      </c>
      <c r="Q188" s="5">
        <v>219663.47649999999</v>
      </c>
      <c r="R188" s="5">
        <v>34655407.543799996</v>
      </c>
      <c r="S188" s="6">
        <f t="shared" si="14"/>
        <v>168300542.59649998</v>
      </c>
    </row>
    <row r="189" spans="1:19" ht="24.95" customHeight="1" x14ac:dyDescent="0.2">
      <c r="A189" s="140"/>
      <c r="B189" s="138"/>
      <c r="C189" s="1">
        <v>6</v>
      </c>
      <c r="D189" s="5" t="s">
        <v>232</v>
      </c>
      <c r="E189" s="5">
        <v>141512098.64660001</v>
      </c>
      <c r="F189" s="5">
        <v>-2154700.0699999998</v>
      </c>
      <c r="G189" s="5">
        <v>223289.09659999999</v>
      </c>
      <c r="H189" s="5">
        <v>31992441.4584</v>
      </c>
      <c r="I189" s="6">
        <f t="shared" si="13"/>
        <v>171573129.13160002</v>
      </c>
      <c r="J189" s="10"/>
      <c r="K189" s="135"/>
      <c r="L189" s="138"/>
      <c r="M189" s="11">
        <v>5</v>
      </c>
      <c r="N189" s="5" t="s">
        <v>609</v>
      </c>
      <c r="O189" s="5">
        <v>124760902.5218</v>
      </c>
      <c r="P189" s="5">
        <v>-5788847.5199999996</v>
      </c>
      <c r="Q189" s="5">
        <v>196857.72089999999</v>
      </c>
      <c r="R189" s="5">
        <v>33787545.811800003</v>
      </c>
      <c r="S189" s="6">
        <f t="shared" si="14"/>
        <v>152956458.5345</v>
      </c>
    </row>
    <row r="190" spans="1:19" ht="24.95" customHeight="1" x14ac:dyDescent="0.2">
      <c r="A190" s="140"/>
      <c r="B190" s="138"/>
      <c r="C190" s="1">
        <v>7</v>
      </c>
      <c r="D190" s="5" t="s">
        <v>233</v>
      </c>
      <c r="E190" s="5">
        <v>162236159.104</v>
      </c>
      <c r="F190" s="5">
        <v>-2475446.61</v>
      </c>
      <c r="G190" s="5">
        <v>255989.1752</v>
      </c>
      <c r="H190" s="5">
        <v>33126627.590700001</v>
      </c>
      <c r="I190" s="6">
        <f t="shared" si="13"/>
        <v>193143329.25989997</v>
      </c>
      <c r="J190" s="10"/>
      <c r="K190" s="135"/>
      <c r="L190" s="138"/>
      <c r="M190" s="11">
        <v>6</v>
      </c>
      <c r="N190" s="5" t="s">
        <v>610</v>
      </c>
      <c r="O190" s="5">
        <v>94902473.435299993</v>
      </c>
      <c r="P190" s="5">
        <v>-5788847.5199999996</v>
      </c>
      <c r="Q190" s="5">
        <v>149744.70569999999</v>
      </c>
      <c r="R190" s="5">
        <v>26183455.8178</v>
      </c>
      <c r="S190" s="6">
        <f t="shared" si="14"/>
        <v>115446826.43879999</v>
      </c>
    </row>
    <row r="191" spans="1:19" ht="24.95" customHeight="1" x14ac:dyDescent="0.2">
      <c r="A191" s="140"/>
      <c r="B191" s="138"/>
      <c r="C191" s="1">
        <v>8</v>
      </c>
      <c r="D191" s="5" t="s">
        <v>234</v>
      </c>
      <c r="E191" s="5">
        <v>128516012.6524</v>
      </c>
      <c r="F191" s="5">
        <v>-1953847.98</v>
      </c>
      <c r="G191" s="5">
        <v>202782.83369999999</v>
      </c>
      <c r="H191" s="5">
        <v>32675240.504500002</v>
      </c>
      <c r="I191" s="6">
        <f t="shared" si="13"/>
        <v>159440188.0106</v>
      </c>
      <c r="J191" s="10"/>
      <c r="K191" s="135"/>
      <c r="L191" s="138"/>
      <c r="M191" s="11">
        <v>7</v>
      </c>
      <c r="N191" s="5" t="s">
        <v>792</v>
      </c>
      <c r="O191" s="5">
        <v>92451779.563800007</v>
      </c>
      <c r="P191" s="5">
        <v>-5788847.5199999996</v>
      </c>
      <c r="Q191" s="5">
        <v>145877.8051</v>
      </c>
      <c r="R191" s="5">
        <v>26501480.057700001</v>
      </c>
      <c r="S191" s="6">
        <f t="shared" si="14"/>
        <v>113310289.9066</v>
      </c>
    </row>
    <row r="192" spans="1:19" ht="24.95" customHeight="1" x14ac:dyDescent="0.2">
      <c r="A192" s="140"/>
      <c r="B192" s="138"/>
      <c r="C192" s="1">
        <v>9</v>
      </c>
      <c r="D192" s="5" t="s">
        <v>235</v>
      </c>
      <c r="E192" s="5">
        <v>136982228.57030001</v>
      </c>
      <c r="F192" s="5">
        <v>-2084922.28</v>
      </c>
      <c r="G192" s="5">
        <v>216141.50570000001</v>
      </c>
      <c r="H192" s="5">
        <v>33493743.269400001</v>
      </c>
      <c r="I192" s="6">
        <f t="shared" si="13"/>
        <v>168607191.0654</v>
      </c>
      <c r="J192" s="10"/>
      <c r="K192" s="135"/>
      <c r="L192" s="138"/>
      <c r="M192" s="11">
        <v>8</v>
      </c>
      <c r="N192" s="5" t="s">
        <v>611</v>
      </c>
      <c r="O192" s="5">
        <v>207596553.01390001</v>
      </c>
      <c r="P192" s="5">
        <v>-5788847.5199999996</v>
      </c>
      <c r="Q192" s="5">
        <v>327562.42920000001</v>
      </c>
      <c r="R192" s="5">
        <v>57596693.0374</v>
      </c>
      <c r="S192" s="6">
        <f t="shared" si="14"/>
        <v>259731960.9605</v>
      </c>
    </row>
    <row r="193" spans="1:19" ht="24.95" customHeight="1" x14ac:dyDescent="0.2">
      <c r="A193" s="140"/>
      <c r="B193" s="138"/>
      <c r="C193" s="1">
        <v>10</v>
      </c>
      <c r="D193" s="5" t="s">
        <v>236</v>
      </c>
      <c r="E193" s="5">
        <v>107262423.3546</v>
      </c>
      <c r="F193" s="5">
        <v>-1625005.68</v>
      </c>
      <c r="G193" s="5">
        <v>169247.22229999999</v>
      </c>
      <c r="H193" s="5">
        <v>26040806.7522</v>
      </c>
      <c r="I193" s="6">
        <f t="shared" si="13"/>
        <v>131847471.64909998</v>
      </c>
      <c r="J193" s="10"/>
      <c r="K193" s="135"/>
      <c r="L193" s="138"/>
      <c r="M193" s="11">
        <v>9</v>
      </c>
      <c r="N193" s="5" t="s">
        <v>612</v>
      </c>
      <c r="O193" s="5">
        <v>123545763.242</v>
      </c>
      <c r="P193" s="5">
        <v>-5788847.5199999996</v>
      </c>
      <c r="Q193" s="5">
        <v>194940.37710000001</v>
      </c>
      <c r="R193" s="5">
        <v>29864644.9155</v>
      </c>
      <c r="S193" s="6">
        <f t="shared" si="14"/>
        <v>147816501.01460001</v>
      </c>
    </row>
    <row r="194" spans="1:19" ht="24.95" customHeight="1" x14ac:dyDescent="0.2">
      <c r="A194" s="140"/>
      <c r="B194" s="138"/>
      <c r="C194" s="1">
        <v>11</v>
      </c>
      <c r="D194" s="5" t="s">
        <v>237</v>
      </c>
      <c r="E194" s="5">
        <v>146358064.21650001</v>
      </c>
      <c r="F194" s="5">
        <v>-2231802.6</v>
      </c>
      <c r="G194" s="5">
        <v>230935.44829999999</v>
      </c>
      <c r="H194" s="5">
        <v>31537643.386799999</v>
      </c>
      <c r="I194" s="6">
        <f t="shared" si="13"/>
        <v>175894840.45160002</v>
      </c>
      <c r="J194" s="10"/>
      <c r="K194" s="135"/>
      <c r="L194" s="138"/>
      <c r="M194" s="11">
        <v>10</v>
      </c>
      <c r="N194" s="5" t="s">
        <v>613</v>
      </c>
      <c r="O194" s="5">
        <v>154358350.73140001</v>
      </c>
      <c r="P194" s="5">
        <v>-5788847.5199999996</v>
      </c>
      <c r="Q194" s="5">
        <v>243558.93969999999</v>
      </c>
      <c r="R194" s="5">
        <v>41511488.473999999</v>
      </c>
      <c r="S194" s="6">
        <f t="shared" si="14"/>
        <v>190324550.62510002</v>
      </c>
    </row>
    <row r="195" spans="1:19" ht="24.95" customHeight="1" x14ac:dyDescent="0.2">
      <c r="A195" s="140"/>
      <c r="B195" s="138"/>
      <c r="C195" s="1">
        <v>12</v>
      </c>
      <c r="D195" s="5" t="s">
        <v>238</v>
      </c>
      <c r="E195" s="5">
        <v>126304055.7617</v>
      </c>
      <c r="F195" s="5">
        <v>-2540598.25</v>
      </c>
      <c r="G195" s="5">
        <v>199292.63140000001</v>
      </c>
      <c r="H195" s="5">
        <v>28055829.7379</v>
      </c>
      <c r="I195" s="6">
        <f t="shared" si="13"/>
        <v>152018579.88100001</v>
      </c>
      <c r="J195" s="10"/>
      <c r="K195" s="135"/>
      <c r="L195" s="138"/>
      <c r="M195" s="11">
        <v>11</v>
      </c>
      <c r="N195" s="5" t="s">
        <v>614</v>
      </c>
      <c r="O195" s="5">
        <v>119087535.13770001</v>
      </c>
      <c r="P195" s="5">
        <v>-5788847.5199999996</v>
      </c>
      <c r="Q195" s="5">
        <v>187905.8285</v>
      </c>
      <c r="R195" s="5">
        <v>32796487.307999998</v>
      </c>
      <c r="S195" s="6">
        <f t="shared" si="14"/>
        <v>146283080.75420001</v>
      </c>
    </row>
    <row r="196" spans="1:19" ht="24.95" customHeight="1" x14ac:dyDescent="0.2">
      <c r="A196" s="140"/>
      <c r="B196" s="138"/>
      <c r="C196" s="1">
        <v>13</v>
      </c>
      <c r="D196" s="5" t="s">
        <v>239</v>
      </c>
      <c r="E196" s="5">
        <v>139206153.82089999</v>
      </c>
      <c r="F196" s="5">
        <v>-2119233.0099999998</v>
      </c>
      <c r="G196" s="5">
        <v>219650.5926</v>
      </c>
      <c r="H196" s="5">
        <v>32210543.886599999</v>
      </c>
      <c r="I196" s="6">
        <f t="shared" si="13"/>
        <v>169517115.29009998</v>
      </c>
      <c r="J196" s="10"/>
      <c r="K196" s="135"/>
      <c r="L196" s="138"/>
      <c r="M196" s="11">
        <v>12</v>
      </c>
      <c r="N196" s="5" t="s">
        <v>615</v>
      </c>
      <c r="O196" s="5">
        <v>107590378.7484</v>
      </c>
      <c r="P196" s="5">
        <v>-5788847.5199999996</v>
      </c>
      <c r="Q196" s="5">
        <v>169764.69649999999</v>
      </c>
      <c r="R196" s="5">
        <v>30435750.905699998</v>
      </c>
      <c r="S196" s="6">
        <f t="shared" si="14"/>
        <v>132407046.83060001</v>
      </c>
    </row>
    <row r="197" spans="1:19" ht="24.95" customHeight="1" x14ac:dyDescent="0.2">
      <c r="A197" s="140"/>
      <c r="B197" s="138"/>
      <c r="C197" s="1">
        <v>14</v>
      </c>
      <c r="D197" s="5" t="s">
        <v>240</v>
      </c>
      <c r="E197" s="5">
        <v>131791535.5266</v>
      </c>
      <c r="F197" s="5">
        <v>-2004350.13</v>
      </c>
      <c r="G197" s="5">
        <v>207951.21539999999</v>
      </c>
      <c r="H197" s="5">
        <v>31385352.914900001</v>
      </c>
      <c r="I197" s="6">
        <f t="shared" si="13"/>
        <v>161380489.52689999</v>
      </c>
      <c r="J197" s="10"/>
      <c r="K197" s="135"/>
      <c r="L197" s="138"/>
      <c r="M197" s="11">
        <v>13</v>
      </c>
      <c r="N197" s="5" t="s">
        <v>851</v>
      </c>
      <c r="O197" s="5">
        <v>97020482.573599994</v>
      </c>
      <c r="P197" s="5">
        <v>-5788847.5199999996</v>
      </c>
      <c r="Q197" s="5">
        <v>153086.6697</v>
      </c>
      <c r="R197" s="5">
        <v>27018010.279300001</v>
      </c>
      <c r="S197" s="6">
        <f t="shared" si="14"/>
        <v>118402732.0026</v>
      </c>
    </row>
    <row r="198" spans="1:19" ht="24.95" customHeight="1" x14ac:dyDescent="0.2">
      <c r="A198" s="140"/>
      <c r="B198" s="138"/>
      <c r="C198" s="1">
        <v>15</v>
      </c>
      <c r="D198" s="5" t="s">
        <v>241</v>
      </c>
      <c r="E198" s="5">
        <v>149490505.52289999</v>
      </c>
      <c r="F198" s="5">
        <v>-2278449.64</v>
      </c>
      <c r="G198" s="5">
        <v>235878.06450000001</v>
      </c>
      <c r="H198" s="5">
        <v>33548185.273800001</v>
      </c>
      <c r="I198" s="6">
        <f t="shared" si="13"/>
        <v>180996119.22119999</v>
      </c>
      <c r="J198" s="10"/>
      <c r="K198" s="135"/>
      <c r="L198" s="138"/>
      <c r="M198" s="11">
        <v>14</v>
      </c>
      <c r="N198" s="5" t="s">
        <v>616</v>
      </c>
      <c r="O198" s="5">
        <v>111537365.76270001</v>
      </c>
      <c r="P198" s="5">
        <v>-5788847.5199999996</v>
      </c>
      <c r="Q198" s="5">
        <v>175992.568</v>
      </c>
      <c r="R198" s="5">
        <v>27993351.496800002</v>
      </c>
      <c r="S198" s="6">
        <f t="shared" si="14"/>
        <v>133917862.30750002</v>
      </c>
    </row>
    <row r="199" spans="1:19" ht="24.95" customHeight="1" x14ac:dyDescent="0.2">
      <c r="A199" s="140"/>
      <c r="B199" s="138"/>
      <c r="C199" s="1">
        <v>16</v>
      </c>
      <c r="D199" s="5" t="s">
        <v>242</v>
      </c>
      <c r="E199" s="5">
        <v>140495430.20320001</v>
      </c>
      <c r="F199" s="5">
        <v>-2139279.5699999998</v>
      </c>
      <c r="G199" s="5">
        <v>221684.91589999999</v>
      </c>
      <c r="H199" s="5">
        <v>32174226.923</v>
      </c>
      <c r="I199" s="6">
        <f t="shared" si="13"/>
        <v>170752062.47210002</v>
      </c>
      <c r="J199" s="10"/>
      <c r="K199" s="135"/>
      <c r="L199" s="138"/>
      <c r="M199" s="11">
        <v>15</v>
      </c>
      <c r="N199" s="5" t="s">
        <v>617</v>
      </c>
      <c r="O199" s="5">
        <v>116826260.0064</v>
      </c>
      <c r="P199" s="5">
        <v>-5788847.5199999996</v>
      </c>
      <c r="Q199" s="5">
        <v>184337.80790000001</v>
      </c>
      <c r="R199" s="5">
        <v>32555310.565900002</v>
      </c>
      <c r="S199" s="6">
        <f t="shared" si="14"/>
        <v>143777060.86020002</v>
      </c>
    </row>
    <row r="200" spans="1:19" ht="24.95" customHeight="1" x14ac:dyDescent="0.2">
      <c r="A200" s="140"/>
      <c r="B200" s="138"/>
      <c r="C200" s="1">
        <v>17</v>
      </c>
      <c r="D200" s="5" t="s">
        <v>243</v>
      </c>
      <c r="E200" s="5">
        <v>141049295.02880001</v>
      </c>
      <c r="F200" s="5">
        <v>-2147660.84</v>
      </c>
      <c r="G200" s="5">
        <v>222558.8481</v>
      </c>
      <c r="H200" s="5">
        <v>33816114.843699999</v>
      </c>
      <c r="I200" s="6">
        <f t="shared" si="13"/>
        <v>172940307.88060001</v>
      </c>
      <c r="J200" s="10"/>
      <c r="K200" s="135"/>
      <c r="L200" s="138"/>
      <c r="M200" s="11">
        <v>16</v>
      </c>
      <c r="N200" s="5" t="s">
        <v>618</v>
      </c>
      <c r="O200" s="5">
        <v>141652191.6627</v>
      </c>
      <c r="P200" s="5">
        <v>-5788847.5199999996</v>
      </c>
      <c r="Q200" s="5">
        <v>223510.14660000001</v>
      </c>
      <c r="R200" s="5">
        <v>37800536.855499998</v>
      </c>
      <c r="S200" s="6">
        <f t="shared" si="14"/>
        <v>173887391.14480001</v>
      </c>
    </row>
    <row r="201" spans="1:19" ht="24.95" customHeight="1" x14ac:dyDescent="0.2">
      <c r="A201" s="140"/>
      <c r="B201" s="139"/>
      <c r="C201" s="1">
        <v>18</v>
      </c>
      <c r="D201" s="5" t="s">
        <v>244</v>
      </c>
      <c r="E201" s="5">
        <v>155547545.1753</v>
      </c>
      <c r="F201" s="5">
        <v>-2372129.21</v>
      </c>
      <c r="G201" s="5">
        <v>245435.34570000001</v>
      </c>
      <c r="H201" s="5">
        <v>34778748.468000002</v>
      </c>
      <c r="I201" s="6">
        <f t="shared" ref="I201:I264" si="20">E201+F201+G201+H201</f>
        <v>188199599.77899998</v>
      </c>
      <c r="J201" s="10"/>
      <c r="K201" s="135"/>
      <c r="L201" s="138"/>
      <c r="M201" s="11">
        <v>17</v>
      </c>
      <c r="N201" s="5" t="s">
        <v>852</v>
      </c>
      <c r="O201" s="5">
        <v>118914185.9861</v>
      </c>
      <c r="P201" s="5">
        <v>-5788847.5199999996</v>
      </c>
      <c r="Q201" s="5">
        <v>187632.30439999999</v>
      </c>
      <c r="R201" s="5">
        <v>29814684.0097</v>
      </c>
      <c r="S201" s="6">
        <f t="shared" ref="S201:S264" si="21">O201+P201+Q201+R201</f>
        <v>143127654.7802</v>
      </c>
    </row>
    <row r="202" spans="1:19" ht="24.95" customHeight="1" x14ac:dyDescent="0.2">
      <c r="A202" s="1"/>
      <c r="B202" s="125" t="s">
        <v>819</v>
      </c>
      <c r="C202" s="126"/>
      <c r="D202" s="127"/>
      <c r="E202" s="13">
        <f>SUM(E184:E201)</f>
        <v>2491669909.1817002</v>
      </c>
      <c r="F202" s="13">
        <f t="shared" ref="F202:I202" si="22">SUM(F184:F201)</f>
        <v>-38551266.100000001</v>
      </c>
      <c r="G202" s="13">
        <f t="shared" si="22"/>
        <v>3931555.8772999998</v>
      </c>
      <c r="H202" s="13">
        <f t="shared" si="22"/>
        <v>565408406.11290002</v>
      </c>
      <c r="I202" s="13">
        <f t="shared" si="22"/>
        <v>3022458605.0718999</v>
      </c>
      <c r="J202" s="10"/>
      <c r="K202" s="135"/>
      <c r="L202" s="138"/>
      <c r="M202" s="11">
        <v>18</v>
      </c>
      <c r="N202" s="5" t="s">
        <v>619</v>
      </c>
      <c r="O202" s="5">
        <v>110518365.5583</v>
      </c>
      <c r="P202" s="5">
        <v>-5788847.5199999996</v>
      </c>
      <c r="Q202" s="5">
        <v>174384.70809999999</v>
      </c>
      <c r="R202" s="5">
        <v>30996757.703499999</v>
      </c>
      <c r="S202" s="6">
        <f t="shared" si="21"/>
        <v>135900660.4499</v>
      </c>
    </row>
    <row r="203" spans="1:19" ht="24.95" customHeight="1" x14ac:dyDescent="0.2">
      <c r="A203" s="140">
        <v>10</v>
      </c>
      <c r="B203" s="137" t="s">
        <v>32</v>
      </c>
      <c r="C203" s="1">
        <v>1</v>
      </c>
      <c r="D203" s="5" t="s">
        <v>245</v>
      </c>
      <c r="E203" s="5">
        <v>108923908.5732</v>
      </c>
      <c r="F203" s="5">
        <v>0</v>
      </c>
      <c r="G203" s="5">
        <v>171868.84640000001</v>
      </c>
      <c r="H203" s="5">
        <v>32455513.678800002</v>
      </c>
      <c r="I203" s="6">
        <f t="shared" si="20"/>
        <v>141551291.0984</v>
      </c>
      <c r="J203" s="10"/>
      <c r="K203" s="135"/>
      <c r="L203" s="138"/>
      <c r="M203" s="11">
        <v>19</v>
      </c>
      <c r="N203" s="5" t="s">
        <v>853</v>
      </c>
      <c r="O203" s="5">
        <v>104975007.345</v>
      </c>
      <c r="P203" s="5">
        <v>-5788847.5199999996</v>
      </c>
      <c r="Q203" s="5">
        <v>165637.95449999999</v>
      </c>
      <c r="R203" s="5">
        <v>27372552.129000001</v>
      </c>
      <c r="S203" s="6">
        <f t="shared" si="21"/>
        <v>126724349.90850002</v>
      </c>
    </row>
    <row r="204" spans="1:19" ht="24.95" customHeight="1" x14ac:dyDescent="0.2">
      <c r="A204" s="140"/>
      <c r="B204" s="138"/>
      <c r="C204" s="1">
        <v>2</v>
      </c>
      <c r="D204" s="5" t="s">
        <v>246</v>
      </c>
      <c r="E204" s="5">
        <v>118722738.5624</v>
      </c>
      <c r="F204" s="5">
        <v>0</v>
      </c>
      <c r="G204" s="5">
        <v>187330.22330000001</v>
      </c>
      <c r="H204" s="5">
        <v>34856111.794299997</v>
      </c>
      <c r="I204" s="6">
        <f t="shared" si="20"/>
        <v>153766180.57999998</v>
      </c>
      <c r="J204" s="10"/>
      <c r="K204" s="136"/>
      <c r="L204" s="139"/>
      <c r="M204" s="11">
        <v>20</v>
      </c>
      <c r="N204" s="5" t="s">
        <v>854</v>
      </c>
      <c r="O204" s="5">
        <v>142380802.21149999</v>
      </c>
      <c r="P204" s="5">
        <v>-5788847.5199999996</v>
      </c>
      <c r="Q204" s="5">
        <v>224659.80650000001</v>
      </c>
      <c r="R204" s="5">
        <v>39443227.361100003</v>
      </c>
      <c r="S204" s="6">
        <f t="shared" si="21"/>
        <v>176259841.85909998</v>
      </c>
    </row>
    <row r="205" spans="1:19" ht="24.95" customHeight="1" x14ac:dyDescent="0.2">
      <c r="A205" s="140"/>
      <c r="B205" s="138"/>
      <c r="C205" s="1">
        <v>3</v>
      </c>
      <c r="D205" s="5" t="s">
        <v>247</v>
      </c>
      <c r="E205" s="5">
        <v>101488376.92309999</v>
      </c>
      <c r="F205" s="5">
        <v>0</v>
      </c>
      <c r="G205" s="5">
        <v>160136.47039999999</v>
      </c>
      <c r="H205" s="5">
        <v>31247155.331599999</v>
      </c>
      <c r="I205" s="6">
        <f t="shared" si="20"/>
        <v>132895668.7251</v>
      </c>
      <c r="J205" s="10"/>
      <c r="K205" s="17"/>
      <c r="L205" s="125" t="s">
        <v>837</v>
      </c>
      <c r="M205" s="126"/>
      <c r="N205" s="127"/>
      <c r="O205" s="13">
        <f>SUM(O185:O204)</f>
        <v>2590251491.6619005</v>
      </c>
      <c r="P205" s="13">
        <f t="shared" ref="P205:S205" si="23">SUM(P185:P204)</f>
        <v>-115776950.39999995</v>
      </c>
      <c r="Q205" s="13">
        <f t="shared" si="23"/>
        <v>4087105.7753999992</v>
      </c>
      <c r="R205" s="13">
        <f t="shared" si="23"/>
        <v>699233077.02389979</v>
      </c>
      <c r="S205" s="13">
        <f t="shared" si="23"/>
        <v>3177794724.0612001</v>
      </c>
    </row>
    <row r="206" spans="1:19" ht="24.95" customHeight="1" x14ac:dyDescent="0.2">
      <c r="A206" s="140"/>
      <c r="B206" s="138"/>
      <c r="C206" s="1">
        <v>4</v>
      </c>
      <c r="D206" s="5" t="s">
        <v>248</v>
      </c>
      <c r="E206" s="5">
        <v>145857148.727</v>
      </c>
      <c r="F206" s="5">
        <v>0</v>
      </c>
      <c r="G206" s="5">
        <v>230145.06390000001</v>
      </c>
      <c r="H206" s="5">
        <v>39475121.2685</v>
      </c>
      <c r="I206" s="6">
        <f t="shared" si="20"/>
        <v>185562415.05939999</v>
      </c>
      <c r="J206" s="10"/>
      <c r="K206" s="134">
        <v>28</v>
      </c>
      <c r="L206" s="137" t="s">
        <v>50</v>
      </c>
      <c r="M206" s="11">
        <v>1</v>
      </c>
      <c r="N206" s="5" t="s">
        <v>620</v>
      </c>
      <c r="O206" s="5">
        <v>137243646.8387</v>
      </c>
      <c r="P206" s="5">
        <v>-2620951.4900000002</v>
      </c>
      <c r="Q206" s="5">
        <v>216553.99230000001</v>
      </c>
      <c r="R206" s="5">
        <v>32536058.5854</v>
      </c>
      <c r="S206" s="6">
        <f t="shared" si="21"/>
        <v>167375307.92640001</v>
      </c>
    </row>
    <row r="207" spans="1:19" ht="24.95" customHeight="1" x14ac:dyDescent="0.2">
      <c r="A207" s="140"/>
      <c r="B207" s="138"/>
      <c r="C207" s="1">
        <v>5</v>
      </c>
      <c r="D207" s="5" t="s">
        <v>249</v>
      </c>
      <c r="E207" s="5">
        <v>132707340.8378</v>
      </c>
      <c r="F207" s="5">
        <v>0</v>
      </c>
      <c r="G207" s="5">
        <v>209396.24619999999</v>
      </c>
      <c r="H207" s="5">
        <v>38881609.784999996</v>
      </c>
      <c r="I207" s="6">
        <f t="shared" si="20"/>
        <v>171798346.86899999</v>
      </c>
      <c r="J207" s="10"/>
      <c r="K207" s="135"/>
      <c r="L207" s="138"/>
      <c r="M207" s="11">
        <v>2</v>
      </c>
      <c r="N207" s="5" t="s">
        <v>621</v>
      </c>
      <c r="O207" s="5">
        <v>145181767.68430001</v>
      </c>
      <c r="P207" s="5">
        <v>-2620951.4900000002</v>
      </c>
      <c r="Q207" s="5">
        <v>229079.39369999999</v>
      </c>
      <c r="R207" s="5">
        <v>35103193.0537</v>
      </c>
      <c r="S207" s="6">
        <f t="shared" si="21"/>
        <v>177893088.6417</v>
      </c>
    </row>
    <row r="208" spans="1:19" ht="24.95" customHeight="1" x14ac:dyDescent="0.2">
      <c r="A208" s="140"/>
      <c r="B208" s="138"/>
      <c r="C208" s="1">
        <v>6</v>
      </c>
      <c r="D208" s="5" t="s">
        <v>250</v>
      </c>
      <c r="E208" s="5">
        <v>135937533.8572</v>
      </c>
      <c r="F208" s="5">
        <v>0</v>
      </c>
      <c r="G208" s="5">
        <v>214493.1029</v>
      </c>
      <c r="H208" s="5">
        <v>39068879.5792</v>
      </c>
      <c r="I208" s="6">
        <f t="shared" si="20"/>
        <v>175220906.53929999</v>
      </c>
      <c r="J208" s="10"/>
      <c r="K208" s="135"/>
      <c r="L208" s="138"/>
      <c r="M208" s="11">
        <v>3</v>
      </c>
      <c r="N208" s="5" t="s">
        <v>622</v>
      </c>
      <c r="O208" s="5">
        <v>147806989.59830001</v>
      </c>
      <c r="P208" s="5">
        <v>-2620951.4900000002</v>
      </c>
      <c r="Q208" s="5">
        <v>233221.67860000001</v>
      </c>
      <c r="R208" s="5">
        <v>36152840.250200003</v>
      </c>
      <c r="S208" s="6">
        <f t="shared" si="21"/>
        <v>181572100.03710002</v>
      </c>
    </row>
    <row r="209" spans="1:19" ht="24.95" customHeight="1" x14ac:dyDescent="0.2">
      <c r="A209" s="140"/>
      <c r="B209" s="138"/>
      <c r="C209" s="1">
        <v>7</v>
      </c>
      <c r="D209" s="5" t="s">
        <v>251</v>
      </c>
      <c r="E209" s="5">
        <v>144118869.5661</v>
      </c>
      <c r="F209" s="5">
        <v>0</v>
      </c>
      <c r="G209" s="5">
        <v>227402.26809999999</v>
      </c>
      <c r="H209" s="5">
        <v>37735585.526500002</v>
      </c>
      <c r="I209" s="6">
        <f t="shared" si="20"/>
        <v>182081857.36070001</v>
      </c>
      <c r="J209" s="10"/>
      <c r="K209" s="135"/>
      <c r="L209" s="138"/>
      <c r="M209" s="11">
        <v>4</v>
      </c>
      <c r="N209" s="5" t="s">
        <v>855</v>
      </c>
      <c r="O209" s="5">
        <v>109630980.20209999</v>
      </c>
      <c r="P209" s="5">
        <v>-2620951.4900000002</v>
      </c>
      <c r="Q209" s="5">
        <v>172984.52050000001</v>
      </c>
      <c r="R209" s="5">
        <v>26317163.129999999</v>
      </c>
      <c r="S209" s="6">
        <f t="shared" si="21"/>
        <v>133500176.3626</v>
      </c>
    </row>
    <row r="210" spans="1:19" ht="24.95" customHeight="1" x14ac:dyDescent="0.2">
      <c r="A210" s="140"/>
      <c r="B210" s="138"/>
      <c r="C210" s="1">
        <v>8</v>
      </c>
      <c r="D210" s="5" t="s">
        <v>252</v>
      </c>
      <c r="E210" s="5">
        <v>135545905.2579</v>
      </c>
      <c r="F210" s="5">
        <v>0</v>
      </c>
      <c r="G210" s="5">
        <v>213875.16</v>
      </c>
      <c r="H210" s="5">
        <v>36326848.499600001</v>
      </c>
      <c r="I210" s="6">
        <f t="shared" si="20"/>
        <v>172086628.91749999</v>
      </c>
      <c r="J210" s="10"/>
      <c r="K210" s="135"/>
      <c r="L210" s="138"/>
      <c r="M210" s="11">
        <v>5</v>
      </c>
      <c r="N210" s="5" t="s">
        <v>623</v>
      </c>
      <c r="O210" s="5">
        <v>114879999.4772</v>
      </c>
      <c r="P210" s="5">
        <v>-2620951.4900000002</v>
      </c>
      <c r="Q210" s="5">
        <v>181266.8426</v>
      </c>
      <c r="R210" s="5">
        <v>29605152.5418</v>
      </c>
      <c r="S210" s="6">
        <f t="shared" si="21"/>
        <v>142045467.3716</v>
      </c>
    </row>
    <row r="211" spans="1:19" ht="24.95" customHeight="1" x14ac:dyDescent="0.2">
      <c r="A211" s="140"/>
      <c r="B211" s="138"/>
      <c r="C211" s="1">
        <v>9</v>
      </c>
      <c r="D211" s="5" t="s">
        <v>253</v>
      </c>
      <c r="E211" s="5">
        <v>127538707.9752</v>
      </c>
      <c r="F211" s="5">
        <v>0</v>
      </c>
      <c r="G211" s="5">
        <v>201240.76430000001</v>
      </c>
      <c r="H211" s="5">
        <v>35093610.022600003</v>
      </c>
      <c r="I211" s="6">
        <f t="shared" si="20"/>
        <v>162833558.76210001</v>
      </c>
      <c r="J211" s="10"/>
      <c r="K211" s="135"/>
      <c r="L211" s="138"/>
      <c r="M211" s="11">
        <v>6</v>
      </c>
      <c r="N211" s="5" t="s">
        <v>624</v>
      </c>
      <c r="O211" s="5">
        <v>176543543.71619999</v>
      </c>
      <c r="P211" s="5">
        <v>-2620951.4900000002</v>
      </c>
      <c r="Q211" s="5">
        <v>278564.5098</v>
      </c>
      <c r="R211" s="5">
        <v>44427824.281900004</v>
      </c>
      <c r="S211" s="6">
        <f t="shared" si="21"/>
        <v>218628981.01789999</v>
      </c>
    </row>
    <row r="212" spans="1:19" ht="24.95" customHeight="1" x14ac:dyDescent="0.2">
      <c r="A212" s="140"/>
      <c r="B212" s="138"/>
      <c r="C212" s="1">
        <v>10</v>
      </c>
      <c r="D212" s="5" t="s">
        <v>254</v>
      </c>
      <c r="E212" s="5">
        <v>142616741.58989999</v>
      </c>
      <c r="F212" s="5">
        <v>0</v>
      </c>
      <c r="G212" s="5">
        <v>225032.09049999999</v>
      </c>
      <c r="H212" s="5">
        <v>40682075.092200004</v>
      </c>
      <c r="I212" s="6">
        <f t="shared" si="20"/>
        <v>183523848.7726</v>
      </c>
      <c r="J212" s="10"/>
      <c r="K212" s="135"/>
      <c r="L212" s="138"/>
      <c r="M212" s="11">
        <v>7</v>
      </c>
      <c r="N212" s="5" t="s">
        <v>625</v>
      </c>
      <c r="O212" s="5">
        <v>124336364.23549999</v>
      </c>
      <c r="P212" s="5">
        <v>-2620951.4900000002</v>
      </c>
      <c r="Q212" s="5">
        <v>196187.8505</v>
      </c>
      <c r="R212" s="5">
        <v>29433733.798099998</v>
      </c>
      <c r="S212" s="6">
        <f t="shared" si="21"/>
        <v>151345334.39410001</v>
      </c>
    </row>
    <row r="213" spans="1:19" ht="24.95" customHeight="1" x14ac:dyDescent="0.2">
      <c r="A213" s="140"/>
      <c r="B213" s="138"/>
      <c r="C213" s="1">
        <v>11</v>
      </c>
      <c r="D213" s="5" t="s">
        <v>255</v>
      </c>
      <c r="E213" s="5">
        <v>119842018.9867</v>
      </c>
      <c r="F213" s="5">
        <v>0</v>
      </c>
      <c r="G213" s="5">
        <v>189096.31340000001</v>
      </c>
      <c r="H213" s="5">
        <v>32352515.291900001</v>
      </c>
      <c r="I213" s="6">
        <f t="shared" si="20"/>
        <v>152383630.59200001</v>
      </c>
      <c r="J213" s="10"/>
      <c r="K213" s="135"/>
      <c r="L213" s="138"/>
      <c r="M213" s="11">
        <v>8</v>
      </c>
      <c r="N213" s="5" t="s">
        <v>626</v>
      </c>
      <c r="O213" s="5">
        <v>125269456.4139</v>
      </c>
      <c r="P213" s="5">
        <v>-2620951.4900000002</v>
      </c>
      <c r="Q213" s="5">
        <v>197660.15789999999</v>
      </c>
      <c r="R213" s="5">
        <v>32597456.324999999</v>
      </c>
      <c r="S213" s="6">
        <f t="shared" si="21"/>
        <v>155443621.4068</v>
      </c>
    </row>
    <row r="214" spans="1:19" ht="24.95" customHeight="1" x14ac:dyDescent="0.2">
      <c r="A214" s="140"/>
      <c r="B214" s="138"/>
      <c r="C214" s="1">
        <v>12</v>
      </c>
      <c r="D214" s="5" t="s">
        <v>256</v>
      </c>
      <c r="E214" s="5">
        <v>123598918.2509</v>
      </c>
      <c r="F214" s="5">
        <v>0</v>
      </c>
      <c r="G214" s="5">
        <v>195024.2493</v>
      </c>
      <c r="H214" s="5">
        <v>35439390.321199998</v>
      </c>
      <c r="I214" s="6">
        <f t="shared" si="20"/>
        <v>159233332.82139999</v>
      </c>
      <c r="J214" s="10"/>
      <c r="K214" s="135"/>
      <c r="L214" s="138"/>
      <c r="M214" s="11">
        <v>9</v>
      </c>
      <c r="N214" s="5" t="s">
        <v>856</v>
      </c>
      <c r="O214" s="5">
        <v>150604475.12740001</v>
      </c>
      <c r="P214" s="5">
        <v>-2620951.4900000002</v>
      </c>
      <c r="Q214" s="5">
        <v>237635.77480000001</v>
      </c>
      <c r="R214" s="5">
        <v>36425652.211099997</v>
      </c>
      <c r="S214" s="6">
        <f t="shared" si="21"/>
        <v>184646811.62330002</v>
      </c>
    </row>
    <row r="215" spans="1:19" ht="24.95" customHeight="1" x14ac:dyDescent="0.2">
      <c r="A215" s="140"/>
      <c r="B215" s="138"/>
      <c r="C215" s="1">
        <v>13</v>
      </c>
      <c r="D215" s="5" t="s">
        <v>257</v>
      </c>
      <c r="E215" s="5">
        <v>113213941.7298</v>
      </c>
      <c r="F215" s="5">
        <v>0</v>
      </c>
      <c r="G215" s="5">
        <v>178638.00349999999</v>
      </c>
      <c r="H215" s="5">
        <v>34148833.910800003</v>
      </c>
      <c r="I215" s="6">
        <f t="shared" si="20"/>
        <v>147541413.64410001</v>
      </c>
      <c r="J215" s="10"/>
      <c r="K215" s="135"/>
      <c r="L215" s="138"/>
      <c r="M215" s="11">
        <v>10</v>
      </c>
      <c r="N215" s="5" t="s">
        <v>857</v>
      </c>
      <c r="O215" s="5">
        <v>163424337.1011</v>
      </c>
      <c r="P215" s="5">
        <v>-2620951.4900000002</v>
      </c>
      <c r="Q215" s="5">
        <v>257863.9774</v>
      </c>
      <c r="R215" s="5">
        <v>40241274.268200003</v>
      </c>
      <c r="S215" s="6">
        <f t="shared" si="21"/>
        <v>201302523.8567</v>
      </c>
    </row>
    <row r="216" spans="1:19" ht="24.95" customHeight="1" x14ac:dyDescent="0.2">
      <c r="A216" s="140"/>
      <c r="B216" s="138"/>
      <c r="C216" s="1">
        <v>14</v>
      </c>
      <c r="D216" s="5" t="s">
        <v>258</v>
      </c>
      <c r="E216" s="5">
        <v>110877777.7139</v>
      </c>
      <c r="F216" s="5">
        <v>0</v>
      </c>
      <c r="G216" s="5">
        <v>174951.8173</v>
      </c>
      <c r="H216" s="5">
        <v>33164798.024300002</v>
      </c>
      <c r="I216" s="6">
        <f t="shared" si="20"/>
        <v>144217527.5555</v>
      </c>
      <c r="J216" s="10"/>
      <c r="K216" s="135"/>
      <c r="L216" s="138"/>
      <c r="M216" s="11">
        <v>11</v>
      </c>
      <c r="N216" s="5" t="s">
        <v>858</v>
      </c>
      <c r="O216" s="5">
        <v>125044013.3673</v>
      </c>
      <c r="P216" s="5">
        <v>-2620951.4900000002</v>
      </c>
      <c r="Q216" s="5">
        <v>197304.43580000001</v>
      </c>
      <c r="R216" s="5">
        <v>31169591.026299998</v>
      </c>
      <c r="S216" s="6">
        <f t="shared" si="21"/>
        <v>153789957.33939999</v>
      </c>
    </row>
    <row r="217" spans="1:19" ht="24.95" customHeight="1" x14ac:dyDescent="0.2">
      <c r="A217" s="140"/>
      <c r="B217" s="138"/>
      <c r="C217" s="1">
        <v>15</v>
      </c>
      <c r="D217" s="5" t="s">
        <v>259</v>
      </c>
      <c r="E217" s="5">
        <v>120315177.56910001</v>
      </c>
      <c r="F217" s="5">
        <v>0</v>
      </c>
      <c r="G217" s="5">
        <v>189842.9008</v>
      </c>
      <c r="H217" s="5">
        <v>35457983.536499999</v>
      </c>
      <c r="I217" s="6">
        <f t="shared" si="20"/>
        <v>155963004.00640002</v>
      </c>
      <c r="J217" s="10"/>
      <c r="K217" s="135"/>
      <c r="L217" s="138"/>
      <c r="M217" s="11">
        <v>12</v>
      </c>
      <c r="N217" s="5" t="s">
        <v>859</v>
      </c>
      <c r="O217" s="5">
        <v>129428750.2621</v>
      </c>
      <c r="P217" s="5">
        <v>-2620951.4900000002</v>
      </c>
      <c r="Q217" s="5">
        <v>204223.02410000001</v>
      </c>
      <c r="R217" s="5">
        <v>32366245.011300001</v>
      </c>
      <c r="S217" s="6">
        <f t="shared" si="21"/>
        <v>159378266.8075</v>
      </c>
    </row>
    <row r="218" spans="1:19" ht="24.95" customHeight="1" x14ac:dyDescent="0.2">
      <c r="A218" s="140"/>
      <c r="B218" s="138"/>
      <c r="C218" s="1">
        <v>16</v>
      </c>
      <c r="D218" s="5" t="s">
        <v>260</v>
      </c>
      <c r="E218" s="5">
        <v>99361398.154499993</v>
      </c>
      <c r="F218" s="5">
        <v>0</v>
      </c>
      <c r="G218" s="5">
        <v>156780.35339999999</v>
      </c>
      <c r="H218" s="5">
        <v>29980609.584100001</v>
      </c>
      <c r="I218" s="6">
        <f t="shared" si="20"/>
        <v>129498788.09200001</v>
      </c>
      <c r="J218" s="10"/>
      <c r="K218" s="135"/>
      <c r="L218" s="138"/>
      <c r="M218" s="11">
        <v>13</v>
      </c>
      <c r="N218" s="5" t="s">
        <v>860</v>
      </c>
      <c r="O218" s="5">
        <v>120280259.1345</v>
      </c>
      <c r="P218" s="5">
        <v>-2620951.4900000002</v>
      </c>
      <c r="Q218" s="5">
        <v>189787.80379999999</v>
      </c>
      <c r="R218" s="5">
        <v>30513344.161699999</v>
      </c>
      <c r="S218" s="6">
        <f t="shared" si="21"/>
        <v>148362439.61000001</v>
      </c>
    </row>
    <row r="219" spans="1:19" ht="24.95" customHeight="1" x14ac:dyDescent="0.2">
      <c r="A219" s="140"/>
      <c r="B219" s="138"/>
      <c r="C219" s="1">
        <v>17</v>
      </c>
      <c r="D219" s="5" t="s">
        <v>261</v>
      </c>
      <c r="E219" s="5">
        <v>125153362.3766</v>
      </c>
      <c r="F219" s="5">
        <v>0</v>
      </c>
      <c r="G219" s="5">
        <v>197476.9754</v>
      </c>
      <c r="H219" s="5">
        <v>36948450.452200003</v>
      </c>
      <c r="I219" s="6">
        <f t="shared" si="20"/>
        <v>162299289.80419999</v>
      </c>
      <c r="J219" s="10"/>
      <c r="K219" s="135"/>
      <c r="L219" s="138"/>
      <c r="M219" s="11">
        <v>14</v>
      </c>
      <c r="N219" s="5" t="s">
        <v>627</v>
      </c>
      <c r="O219" s="5">
        <v>150426877.46700001</v>
      </c>
      <c r="P219" s="5">
        <v>-2620951.4900000002</v>
      </c>
      <c r="Q219" s="5">
        <v>237355.54699999999</v>
      </c>
      <c r="R219" s="5">
        <v>36210693.240199998</v>
      </c>
      <c r="S219" s="6">
        <f t="shared" si="21"/>
        <v>184253974.76419997</v>
      </c>
    </row>
    <row r="220" spans="1:19" ht="24.95" customHeight="1" x14ac:dyDescent="0.2">
      <c r="A220" s="140"/>
      <c r="B220" s="138"/>
      <c r="C220" s="1">
        <v>18</v>
      </c>
      <c r="D220" s="5" t="s">
        <v>262</v>
      </c>
      <c r="E220" s="5">
        <v>131585798.88429999</v>
      </c>
      <c r="F220" s="5">
        <v>0</v>
      </c>
      <c r="G220" s="5">
        <v>207626.5877</v>
      </c>
      <c r="H220" s="5">
        <v>35040505.659599997</v>
      </c>
      <c r="I220" s="6">
        <f t="shared" si="20"/>
        <v>166833931.13159999</v>
      </c>
      <c r="J220" s="10"/>
      <c r="K220" s="135"/>
      <c r="L220" s="138"/>
      <c r="M220" s="11">
        <v>15</v>
      </c>
      <c r="N220" s="5" t="s">
        <v>628</v>
      </c>
      <c r="O220" s="5">
        <v>99833578.136299998</v>
      </c>
      <c r="P220" s="5">
        <v>-2620951.4900000002</v>
      </c>
      <c r="Q220" s="5">
        <v>157525.39670000001</v>
      </c>
      <c r="R220" s="5">
        <v>25804311.4221</v>
      </c>
      <c r="S220" s="6">
        <f t="shared" si="21"/>
        <v>123174463.46509999</v>
      </c>
    </row>
    <row r="221" spans="1:19" ht="24.95" customHeight="1" x14ac:dyDescent="0.2">
      <c r="A221" s="140"/>
      <c r="B221" s="138"/>
      <c r="C221" s="1">
        <v>19</v>
      </c>
      <c r="D221" s="5" t="s">
        <v>263</v>
      </c>
      <c r="E221" s="5">
        <v>171847223.3556</v>
      </c>
      <c r="F221" s="5">
        <v>0</v>
      </c>
      <c r="G221" s="5">
        <v>271154.28029999998</v>
      </c>
      <c r="H221" s="5">
        <v>46923242.276699997</v>
      </c>
      <c r="I221" s="6">
        <f t="shared" si="20"/>
        <v>219041619.91259998</v>
      </c>
      <c r="J221" s="10"/>
      <c r="K221" s="135"/>
      <c r="L221" s="138"/>
      <c r="M221" s="11">
        <v>16</v>
      </c>
      <c r="N221" s="5" t="s">
        <v>629</v>
      </c>
      <c r="O221" s="5">
        <v>164997731.13679999</v>
      </c>
      <c r="P221" s="5">
        <v>-2620951.4900000002</v>
      </c>
      <c r="Q221" s="5">
        <v>260346.6042</v>
      </c>
      <c r="R221" s="5">
        <v>39776912.060599998</v>
      </c>
      <c r="S221" s="6">
        <f t="shared" si="21"/>
        <v>202414038.31159997</v>
      </c>
    </row>
    <row r="222" spans="1:19" ht="24.95" customHeight="1" x14ac:dyDescent="0.2">
      <c r="A222" s="140"/>
      <c r="B222" s="138"/>
      <c r="C222" s="1">
        <v>20</v>
      </c>
      <c r="D222" s="5" t="s">
        <v>264</v>
      </c>
      <c r="E222" s="5">
        <v>136225949.4003</v>
      </c>
      <c r="F222" s="5">
        <v>0</v>
      </c>
      <c r="G222" s="5">
        <v>214948.18799999999</v>
      </c>
      <c r="H222" s="5">
        <v>39736630.159699999</v>
      </c>
      <c r="I222" s="6">
        <f t="shared" si="20"/>
        <v>176177527.748</v>
      </c>
      <c r="J222" s="10"/>
      <c r="K222" s="135"/>
      <c r="L222" s="138"/>
      <c r="M222" s="11">
        <v>17</v>
      </c>
      <c r="N222" s="5" t="s">
        <v>630</v>
      </c>
      <c r="O222" s="5">
        <v>132943408.6578</v>
      </c>
      <c r="P222" s="5">
        <v>-2620951.4900000002</v>
      </c>
      <c r="Q222" s="5">
        <v>209768.7329</v>
      </c>
      <c r="R222" s="5">
        <v>30495620.4133</v>
      </c>
      <c r="S222" s="6">
        <f t="shared" si="21"/>
        <v>161027846.31400001</v>
      </c>
    </row>
    <row r="223" spans="1:19" ht="24.95" customHeight="1" x14ac:dyDescent="0.2">
      <c r="A223" s="140"/>
      <c r="B223" s="138"/>
      <c r="C223" s="1">
        <v>21</v>
      </c>
      <c r="D223" s="5" t="s">
        <v>265</v>
      </c>
      <c r="E223" s="5">
        <v>108039275.32340001</v>
      </c>
      <c r="F223" s="5">
        <v>0</v>
      </c>
      <c r="G223" s="5">
        <v>170473.00140000001</v>
      </c>
      <c r="H223" s="5">
        <v>33504157.644299999</v>
      </c>
      <c r="I223" s="6">
        <f t="shared" si="20"/>
        <v>141713905.9691</v>
      </c>
      <c r="J223" s="10"/>
      <c r="K223" s="136"/>
      <c r="L223" s="139"/>
      <c r="M223" s="11">
        <v>18</v>
      </c>
      <c r="N223" s="5" t="s">
        <v>631</v>
      </c>
      <c r="O223" s="5">
        <v>155977840.88299999</v>
      </c>
      <c r="P223" s="5">
        <v>-2620951.4900000002</v>
      </c>
      <c r="Q223" s="5">
        <v>246114.30059999999</v>
      </c>
      <c r="R223" s="5">
        <v>35443890.314999998</v>
      </c>
      <c r="S223" s="6">
        <f t="shared" si="21"/>
        <v>189046894.00859997</v>
      </c>
    </row>
    <row r="224" spans="1:19" ht="24.95" customHeight="1" x14ac:dyDescent="0.2">
      <c r="A224" s="140"/>
      <c r="B224" s="138"/>
      <c r="C224" s="1">
        <v>22</v>
      </c>
      <c r="D224" s="5" t="s">
        <v>266</v>
      </c>
      <c r="E224" s="5">
        <v>126944709.93440001</v>
      </c>
      <c r="F224" s="5">
        <v>0</v>
      </c>
      <c r="G224" s="5">
        <v>200303.5067</v>
      </c>
      <c r="H224" s="5">
        <v>38258268.898599997</v>
      </c>
      <c r="I224" s="6">
        <f t="shared" si="20"/>
        <v>165403282.33969998</v>
      </c>
      <c r="J224" s="10"/>
      <c r="K224" s="17"/>
      <c r="L224" s="125" t="s">
        <v>838</v>
      </c>
      <c r="M224" s="126"/>
      <c r="N224" s="127"/>
      <c r="O224" s="13">
        <f>SUM(O206:O223)</f>
        <v>2473854019.4394999</v>
      </c>
      <c r="P224" s="13">
        <f t="shared" ref="P224:S224" si="24">SUM(P206:P223)</f>
        <v>-47177126.820000023</v>
      </c>
      <c r="Q224" s="13">
        <f t="shared" si="24"/>
        <v>3903444.5432000002</v>
      </c>
      <c r="R224" s="13">
        <f t="shared" si="24"/>
        <v>604620956.09590006</v>
      </c>
      <c r="S224" s="13">
        <f t="shared" si="24"/>
        <v>3035201293.2585998</v>
      </c>
    </row>
    <row r="225" spans="1:19" ht="24.95" customHeight="1" x14ac:dyDescent="0.2">
      <c r="A225" s="140"/>
      <c r="B225" s="138"/>
      <c r="C225" s="1">
        <v>23</v>
      </c>
      <c r="D225" s="5" t="s">
        <v>267</v>
      </c>
      <c r="E225" s="5">
        <v>157755772.98390001</v>
      </c>
      <c r="F225" s="5">
        <v>0</v>
      </c>
      <c r="G225" s="5">
        <v>248919.66399999999</v>
      </c>
      <c r="H225" s="5">
        <v>45745382.153200001</v>
      </c>
      <c r="I225" s="6">
        <f t="shared" si="20"/>
        <v>203750074.80110002</v>
      </c>
      <c r="J225" s="10"/>
      <c r="K225" s="134">
        <v>29</v>
      </c>
      <c r="L225" s="137" t="s">
        <v>51</v>
      </c>
      <c r="M225" s="11">
        <v>1</v>
      </c>
      <c r="N225" s="5" t="s">
        <v>632</v>
      </c>
      <c r="O225" s="5">
        <v>97478854.454899997</v>
      </c>
      <c r="P225" s="5">
        <v>-2734288.18</v>
      </c>
      <c r="Q225" s="5">
        <v>153809.92550000001</v>
      </c>
      <c r="R225" s="5">
        <v>25778907.519900002</v>
      </c>
      <c r="S225" s="6">
        <f t="shared" si="21"/>
        <v>120677283.72029999</v>
      </c>
    </row>
    <row r="226" spans="1:19" ht="24.95" customHeight="1" x14ac:dyDescent="0.2">
      <c r="A226" s="140"/>
      <c r="B226" s="138"/>
      <c r="C226" s="1">
        <v>24</v>
      </c>
      <c r="D226" s="5" t="s">
        <v>268</v>
      </c>
      <c r="E226" s="5">
        <v>129823756.5895</v>
      </c>
      <c r="F226" s="5">
        <v>0</v>
      </c>
      <c r="G226" s="5">
        <v>204846.2966</v>
      </c>
      <c r="H226" s="5">
        <v>34635133.437200002</v>
      </c>
      <c r="I226" s="6">
        <f t="shared" si="20"/>
        <v>164663736.3233</v>
      </c>
      <c r="J226" s="10"/>
      <c r="K226" s="135"/>
      <c r="L226" s="138"/>
      <c r="M226" s="11">
        <v>2</v>
      </c>
      <c r="N226" s="5" t="s">
        <v>633</v>
      </c>
      <c r="O226" s="5">
        <v>97752296.132100001</v>
      </c>
      <c r="P226" s="5">
        <v>-2734288.18</v>
      </c>
      <c r="Q226" s="5">
        <v>154241.3836</v>
      </c>
      <c r="R226" s="5">
        <v>25273680.367899999</v>
      </c>
      <c r="S226" s="6">
        <f t="shared" si="21"/>
        <v>120445929.70359999</v>
      </c>
    </row>
    <row r="227" spans="1:19" ht="24.95" customHeight="1" x14ac:dyDescent="0.2">
      <c r="A227" s="140"/>
      <c r="B227" s="139"/>
      <c r="C227" s="1">
        <v>25</v>
      </c>
      <c r="D227" s="5" t="s">
        <v>269</v>
      </c>
      <c r="E227" s="5">
        <v>124675275.2965</v>
      </c>
      <c r="F227" s="5">
        <v>0</v>
      </c>
      <c r="G227" s="5">
        <v>196722.61139999999</v>
      </c>
      <c r="H227" s="5">
        <v>33256092.048999999</v>
      </c>
      <c r="I227" s="6">
        <f t="shared" si="20"/>
        <v>158128089.9569</v>
      </c>
      <c r="J227" s="10"/>
      <c r="K227" s="135"/>
      <c r="L227" s="138"/>
      <c r="M227" s="11">
        <v>3</v>
      </c>
      <c r="N227" s="5" t="s">
        <v>861</v>
      </c>
      <c r="O227" s="5">
        <v>121782941.1393</v>
      </c>
      <c r="P227" s="5">
        <v>-2734288.18</v>
      </c>
      <c r="Q227" s="5">
        <v>192158.85550000001</v>
      </c>
      <c r="R227" s="5">
        <v>30741222.656100001</v>
      </c>
      <c r="S227" s="6">
        <f t="shared" si="21"/>
        <v>149982034.4709</v>
      </c>
    </row>
    <row r="228" spans="1:19" ht="24.95" customHeight="1" x14ac:dyDescent="0.2">
      <c r="A228" s="1"/>
      <c r="B228" s="125" t="s">
        <v>820</v>
      </c>
      <c r="C228" s="126"/>
      <c r="D228" s="127"/>
      <c r="E228" s="13">
        <f>SUM(E203:E227)</f>
        <v>3192717628.4192004</v>
      </c>
      <c r="F228" s="13">
        <f t="shared" ref="F228:I228" si="25">SUM(F203:F227)</f>
        <v>0</v>
      </c>
      <c r="G228" s="13">
        <f t="shared" si="25"/>
        <v>5037724.9852</v>
      </c>
      <c r="H228" s="13">
        <f t="shared" si="25"/>
        <v>910414503.97759998</v>
      </c>
      <c r="I228" s="13">
        <f t="shared" si="25"/>
        <v>4108169857.382</v>
      </c>
      <c r="J228" s="10"/>
      <c r="K228" s="135"/>
      <c r="L228" s="138"/>
      <c r="M228" s="11">
        <v>4</v>
      </c>
      <c r="N228" s="5" t="s">
        <v>862</v>
      </c>
      <c r="O228" s="5">
        <v>107653428.1715</v>
      </c>
      <c r="P228" s="5">
        <v>-2734288.18</v>
      </c>
      <c r="Q228" s="5">
        <v>169864.18090000001</v>
      </c>
      <c r="R228" s="5">
        <v>25755431.9135</v>
      </c>
      <c r="S228" s="6">
        <f t="shared" si="21"/>
        <v>130844436.08589998</v>
      </c>
    </row>
    <row r="229" spans="1:19" ht="24.95" customHeight="1" x14ac:dyDescent="0.2">
      <c r="A229" s="140">
        <v>11</v>
      </c>
      <c r="B229" s="137" t="s">
        <v>33</v>
      </c>
      <c r="C229" s="1">
        <v>1</v>
      </c>
      <c r="D229" s="5" t="s">
        <v>270</v>
      </c>
      <c r="E229" s="5">
        <v>141577124.83230001</v>
      </c>
      <c r="F229" s="5">
        <v>-3782050.5183000001</v>
      </c>
      <c r="G229" s="5">
        <v>223391.70019999999</v>
      </c>
      <c r="H229" s="5">
        <v>31547121.040600002</v>
      </c>
      <c r="I229" s="6">
        <f t="shared" si="20"/>
        <v>169565587.0548</v>
      </c>
      <c r="J229" s="10"/>
      <c r="K229" s="135"/>
      <c r="L229" s="138"/>
      <c r="M229" s="11">
        <v>5</v>
      </c>
      <c r="N229" s="5" t="s">
        <v>863</v>
      </c>
      <c r="O229" s="5">
        <v>101873920.858</v>
      </c>
      <c r="P229" s="5">
        <v>-2734288.18</v>
      </c>
      <c r="Q229" s="5">
        <v>160744.8125</v>
      </c>
      <c r="R229" s="5">
        <v>25416272.939800002</v>
      </c>
      <c r="S229" s="6">
        <f t="shared" si="21"/>
        <v>124716650.4303</v>
      </c>
    </row>
    <row r="230" spans="1:19" ht="24.95" customHeight="1" x14ac:dyDescent="0.2">
      <c r="A230" s="140"/>
      <c r="B230" s="138"/>
      <c r="C230" s="1">
        <v>2</v>
      </c>
      <c r="D230" s="5" t="s">
        <v>271</v>
      </c>
      <c r="E230" s="5">
        <v>132940697.75669999</v>
      </c>
      <c r="F230" s="5">
        <v>-3695686.2475999999</v>
      </c>
      <c r="G230" s="5">
        <v>209764.45540000001</v>
      </c>
      <c r="H230" s="5">
        <v>31874040.595600002</v>
      </c>
      <c r="I230" s="6">
        <f t="shared" si="20"/>
        <v>161328816.56009999</v>
      </c>
      <c r="J230" s="10"/>
      <c r="K230" s="135"/>
      <c r="L230" s="138"/>
      <c r="M230" s="11">
        <v>6</v>
      </c>
      <c r="N230" s="5" t="s">
        <v>634</v>
      </c>
      <c r="O230" s="5">
        <v>116029392.10330001</v>
      </c>
      <c r="P230" s="5">
        <v>-2734288.18</v>
      </c>
      <c r="Q230" s="5">
        <v>183080.4461</v>
      </c>
      <c r="R230" s="5">
        <v>30003245.902800001</v>
      </c>
      <c r="S230" s="6">
        <f t="shared" si="21"/>
        <v>143481430.27219999</v>
      </c>
    </row>
    <row r="231" spans="1:19" ht="24.95" customHeight="1" x14ac:dyDescent="0.2">
      <c r="A231" s="140"/>
      <c r="B231" s="138"/>
      <c r="C231" s="1">
        <v>3</v>
      </c>
      <c r="D231" s="5" t="s">
        <v>848</v>
      </c>
      <c r="E231" s="5">
        <v>134085132.82449999</v>
      </c>
      <c r="F231" s="5">
        <v>-3707130.5981999999</v>
      </c>
      <c r="G231" s="5">
        <v>211570.2365</v>
      </c>
      <c r="H231" s="5">
        <v>31904873.229600001</v>
      </c>
      <c r="I231" s="6">
        <f t="shared" si="20"/>
        <v>162494445.69240001</v>
      </c>
      <c r="J231" s="10"/>
      <c r="K231" s="135"/>
      <c r="L231" s="138"/>
      <c r="M231" s="11">
        <v>7</v>
      </c>
      <c r="N231" s="5" t="s">
        <v>635</v>
      </c>
      <c r="O231" s="5">
        <v>97249869.824399993</v>
      </c>
      <c r="P231" s="5">
        <v>-2734288.18</v>
      </c>
      <c r="Q231" s="5">
        <v>153448.6153</v>
      </c>
      <c r="R231" s="5">
        <v>26289485.237399999</v>
      </c>
      <c r="S231" s="6">
        <f t="shared" si="21"/>
        <v>120958515.49709998</v>
      </c>
    </row>
    <row r="232" spans="1:19" ht="24.95" customHeight="1" x14ac:dyDescent="0.2">
      <c r="A232" s="140"/>
      <c r="B232" s="138"/>
      <c r="C232" s="1">
        <v>4</v>
      </c>
      <c r="D232" s="5" t="s">
        <v>33</v>
      </c>
      <c r="E232" s="5">
        <v>129295535.06039999</v>
      </c>
      <c r="F232" s="5">
        <v>-3659234.6206</v>
      </c>
      <c r="G232" s="5">
        <v>204012.8265</v>
      </c>
      <c r="H232" s="5">
        <v>29882693.862399999</v>
      </c>
      <c r="I232" s="6">
        <f t="shared" si="20"/>
        <v>155723007.12869999</v>
      </c>
      <c r="J232" s="10"/>
      <c r="K232" s="135"/>
      <c r="L232" s="138"/>
      <c r="M232" s="11">
        <v>8</v>
      </c>
      <c r="N232" s="5" t="s">
        <v>636</v>
      </c>
      <c r="O232" s="5">
        <v>100998982.4311</v>
      </c>
      <c r="P232" s="5">
        <v>-2734288.18</v>
      </c>
      <c r="Q232" s="5">
        <v>159364.2647</v>
      </c>
      <c r="R232" s="5">
        <v>25768072.624600001</v>
      </c>
      <c r="S232" s="6">
        <f t="shared" si="21"/>
        <v>124192131.14039999</v>
      </c>
    </row>
    <row r="233" spans="1:19" ht="24.95" customHeight="1" x14ac:dyDescent="0.2">
      <c r="A233" s="140"/>
      <c r="B233" s="138"/>
      <c r="C233" s="1">
        <v>5</v>
      </c>
      <c r="D233" s="5" t="s">
        <v>272</v>
      </c>
      <c r="E233" s="5">
        <v>128875963.93170001</v>
      </c>
      <c r="F233" s="5">
        <v>-3655038.9092999999</v>
      </c>
      <c r="G233" s="5">
        <v>203350.7936</v>
      </c>
      <c r="H233" s="5">
        <v>31138872.889199998</v>
      </c>
      <c r="I233" s="6">
        <f t="shared" si="20"/>
        <v>156563148.70519999</v>
      </c>
      <c r="J233" s="10"/>
      <c r="K233" s="135"/>
      <c r="L233" s="138"/>
      <c r="M233" s="11">
        <v>9</v>
      </c>
      <c r="N233" s="5" t="s">
        <v>637</v>
      </c>
      <c r="O233" s="5">
        <v>99337510.650800005</v>
      </c>
      <c r="P233" s="5">
        <v>-2734288.18</v>
      </c>
      <c r="Q233" s="5">
        <v>156742.6618</v>
      </c>
      <c r="R233" s="5">
        <v>25661061.3136</v>
      </c>
      <c r="S233" s="6">
        <f t="shared" si="21"/>
        <v>122421026.4462</v>
      </c>
    </row>
    <row r="234" spans="1:19" ht="24.95" customHeight="1" x14ac:dyDescent="0.2">
      <c r="A234" s="140"/>
      <c r="B234" s="138"/>
      <c r="C234" s="1">
        <v>6</v>
      </c>
      <c r="D234" s="5" t="s">
        <v>273</v>
      </c>
      <c r="E234" s="5">
        <v>133952642.786</v>
      </c>
      <c r="F234" s="5">
        <v>-3705805.6979</v>
      </c>
      <c r="G234" s="5">
        <v>211361.1832</v>
      </c>
      <c r="H234" s="5">
        <v>30308598.880100001</v>
      </c>
      <c r="I234" s="6">
        <f t="shared" si="20"/>
        <v>160766797.1514</v>
      </c>
      <c r="J234" s="10"/>
      <c r="K234" s="135"/>
      <c r="L234" s="138"/>
      <c r="M234" s="11">
        <v>10</v>
      </c>
      <c r="N234" s="5" t="s">
        <v>638</v>
      </c>
      <c r="O234" s="5">
        <v>112767704.4059</v>
      </c>
      <c r="P234" s="5">
        <v>-2734288.18</v>
      </c>
      <c r="Q234" s="5">
        <v>177933.8946</v>
      </c>
      <c r="R234" s="5">
        <v>29553999.0429</v>
      </c>
      <c r="S234" s="6">
        <f t="shared" si="21"/>
        <v>139765349.16339999</v>
      </c>
    </row>
    <row r="235" spans="1:19" ht="24.95" customHeight="1" x14ac:dyDescent="0.2">
      <c r="A235" s="140"/>
      <c r="B235" s="138"/>
      <c r="C235" s="1">
        <v>7</v>
      </c>
      <c r="D235" s="5" t="s">
        <v>274</v>
      </c>
      <c r="E235" s="5">
        <v>156513458.61090001</v>
      </c>
      <c r="F235" s="5">
        <v>-3931413.8561</v>
      </c>
      <c r="G235" s="5">
        <v>246959.4411</v>
      </c>
      <c r="H235" s="5">
        <v>35752732.443999998</v>
      </c>
      <c r="I235" s="6">
        <f t="shared" si="20"/>
        <v>188581736.63990003</v>
      </c>
      <c r="J235" s="10"/>
      <c r="K235" s="135"/>
      <c r="L235" s="138"/>
      <c r="M235" s="11">
        <v>11</v>
      </c>
      <c r="N235" s="5" t="s">
        <v>639</v>
      </c>
      <c r="O235" s="5">
        <v>119401897.9945</v>
      </c>
      <c r="P235" s="5">
        <v>-2734288.18</v>
      </c>
      <c r="Q235" s="5">
        <v>188401.8554</v>
      </c>
      <c r="R235" s="5">
        <v>31868988.109700002</v>
      </c>
      <c r="S235" s="6">
        <f t="shared" si="21"/>
        <v>148724999.77959999</v>
      </c>
    </row>
    <row r="236" spans="1:19" ht="24.95" customHeight="1" x14ac:dyDescent="0.2">
      <c r="A236" s="140"/>
      <c r="B236" s="138"/>
      <c r="C236" s="1">
        <v>8</v>
      </c>
      <c r="D236" s="5" t="s">
        <v>275</v>
      </c>
      <c r="E236" s="5">
        <v>138635451.7053</v>
      </c>
      <c r="F236" s="5">
        <v>-3752633.7870999998</v>
      </c>
      <c r="G236" s="5">
        <v>218750.0932</v>
      </c>
      <c r="H236" s="5">
        <v>31501975.6437</v>
      </c>
      <c r="I236" s="6">
        <f t="shared" si="20"/>
        <v>166603543.65510002</v>
      </c>
      <c r="J236" s="10"/>
      <c r="K236" s="135"/>
      <c r="L236" s="138"/>
      <c r="M236" s="11">
        <v>12</v>
      </c>
      <c r="N236" s="5" t="s">
        <v>640</v>
      </c>
      <c r="O236" s="5">
        <v>138001078.25830001</v>
      </c>
      <c r="P236" s="5">
        <v>-2734288.18</v>
      </c>
      <c r="Q236" s="5">
        <v>217749.1281</v>
      </c>
      <c r="R236" s="5">
        <v>33262342.260600001</v>
      </c>
      <c r="S236" s="6">
        <f t="shared" si="21"/>
        <v>168746881.46700001</v>
      </c>
    </row>
    <row r="237" spans="1:19" ht="24.95" customHeight="1" x14ac:dyDescent="0.2">
      <c r="A237" s="140"/>
      <c r="B237" s="138"/>
      <c r="C237" s="1">
        <v>9</v>
      </c>
      <c r="D237" s="5" t="s">
        <v>276</v>
      </c>
      <c r="E237" s="5">
        <v>125431869.1778</v>
      </c>
      <c r="F237" s="5">
        <v>-3620597.9618000002</v>
      </c>
      <c r="G237" s="5">
        <v>197916.42569999999</v>
      </c>
      <c r="H237" s="5">
        <v>29486885.776000001</v>
      </c>
      <c r="I237" s="6">
        <f t="shared" si="20"/>
        <v>151496073.41769999</v>
      </c>
      <c r="J237" s="10"/>
      <c r="K237" s="135"/>
      <c r="L237" s="138"/>
      <c r="M237" s="11">
        <v>13</v>
      </c>
      <c r="N237" s="5" t="s">
        <v>641</v>
      </c>
      <c r="O237" s="5">
        <v>128636910.4017</v>
      </c>
      <c r="P237" s="5">
        <v>-2734288.18</v>
      </c>
      <c r="Q237" s="5">
        <v>202973.59589999999</v>
      </c>
      <c r="R237" s="5">
        <v>30962067.2491</v>
      </c>
      <c r="S237" s="6">
        <f t="shared" si="21"/>
        <v>157067663.06669998</v>
      </c>
    </row>
    <row r="238" spans="1:19" ht="24.95" customHeight="1" x14ac:dyDescent="0.2">
      <c r="A238" s="140"/>
      <c r="B238" s="138"/>
      <c r="C238" s="1">
        <v>10</v>
      </c>
      <c r="D238" s="5" t="s">
        <v>277</v>
      </c>
      <c r="E238" s="5">
        <v>174224323.6821</v>
      </c>
      <c r="F238" s="5">
        <v>-4108522.5068000001</v>
      </c>
      <c r="G238" s="5">
        <v>274905.05910000001</v>
      </c>
      <c r="H238" s="5">
        <v>37054792.5704</v>
      </c>
      <c r="I238" s="6">
        <f t="shared" si="20"/>
        <v>207445498.8048</v>
      </c>
      <c r="J238" s="10"/>
      <c r="K238" s="135"/>
      <c r="L238" s="138"/>
      <c r="M238" s="11">
        <v>14</v>
      </c>
      <c r="N238" s="5" t="s">
        <v>642</v>
      </c>
      <c r="O238" s="5">
        <v>112131545.2245</v>
      </c>
      <c r="P238" s="5">
        <v>-2734288.18</v>
      </c>
      <c r="Q238" s="5">
        <v>176930.11180000001</v>
      </c>
      <c r="R238" s="5">
        <v>29734379.983899999</v>
      </c>
      <c r="S238" s="6">
        <f t="shared" si="21"/>
        <v>139308567.14019999</v>
      </c>
    </row>
    <row r="239" spans="1:19" ht="24.95" customHeight="1" x14ac:dyDescent="0.2">
      <c r="A239" s="140"/>
      <c r="B239" s="138"/>
      <c r="C239" s="1">
        <v>11</v>
      </c>
      <c r="D239" s="5" t="s">
        <v>278</v>
      </c>
      <c r="E239" s="5">
        <v>135160628.6954</v>
      </c>
      <c r="F239" s="5">
        <v>-3717885.557</v>
      </c>
      <c r="G239" s="5">
        <v>213267.23980000001</v>
      </c>
      <c r="H239" s="5">
        <v>31339987.271699999</v>
      </c>
      <c r="I239" s="6">
        <f t="shared" si="20"/>
        <v>162995997.64990002</v>
      </c>
      <c r="J239" s="10"/>
      <c r="K239" s="135"/>
      <c r="L239" s="138"/>
      <c r="M239" s="11">
        <v>15</v>
      </c>
      <c r="N239" s="5" t="s">
        <v>643</v>
      </c>
      <c r="O239" s="5">
        <v>88115351.668200001</v>
      </c>
      <c r="P239" s="5">
        <v>-2734288.18</v>
      </c>
      <c r="Q239" s="5">
        <v>139035.44260000001</v>
      </c>
      <c r="R239" s="5">
        <v>23161210.2071</v>
      </c>
      <c r="S239" s="6">
        <f t="shared" si="21"/>
        <v>108681309.13789999</v>
      </c>
    </row>
    <row r="240" spans="1:19" ht="24.95" customHeight="1" x14ac:dyDescent="0.2">
      <c r="A240" s="140"/>
      <c r="B240" s="138"/>
      <c r="C240" s="1">
        <v>12</v>
      </c>
      <c r="D240" s="5" t="s">
        <v>279</v>
      </c>
      <c r="E240" s="5">
        <v>149139371.36849999</v>
      </c>
      <c r="F240" s="5">
        <v>-3857672.9837000002</v>
      </c>
      <c r="G240" s="5">
        <v>235324.01699999999</v>
      </c>
      <c r="H240" s="5">
        <v>34530997.682999998</v>
      </c>
      <c r="I240" s="6">
        <f t="shared" si="20"/>
        <v>180048020.08479998</v>
      </c>
      <c r="J240" s="10"/>
      <c r="K240" s="135"/>
      <c r="L240" s="138"/>
      <c r="M240" s="11">
        <v>16</v>
      </c>
      <c r="N240" s="5" t="s">
        <v>538</v>
      </c>
      <c r="O240" s="5">
        <v>113544970.0434</v>
      </c>
      <c r="P240" s="5">
        <v>-2734288.18</v>
      </c>
      <c r="Q240" s="5">
        <v>179160.32639999999</v>
      </c>
      <c r="R240" s="5">
        <v>27153400.927299999</v>
      </c>
      <c r="S240" s="6">
        <f t="shared" si="21"/>
        <v>138143243.1171</v>
      </c>
    </row>
    <row r="241" spans="1:19" ht="24.95" customHeight="1" x14ac:dyDescent="0.2">
      <c r="A241" s="140"/>
      <c r="B241" s="139"/>
      <c r="C241" s="1">
        <v>13</v>
      </c>
      <c r="D241" s="5" t="s">
        <v>280</v>
      </c>
      <c r="E241" s="5">
        <v>163344616.82249999</v>
      </c>
      <c r="F241" s="5">
        <v>-3999725.4382000002</v>
      </c>
      <c r="G241" s="5">
        <v>257738.18830000001</v>
      </c>
      <c r="H241" s="5">
        <v>37239119.553499997</v>
      </c>
      <c r="I241" s="6">
        <f t="shared" si="20"/>
        <v>196841749.1261</v>
      </c>
      <c r="J241" s="10"/>
      <c r="K241" s="135"/>
      <c r="L241" s="138"/>
      <c r="M241" s="11">
        <v>17</v>
      </c>
      <c r="N241" s="5" t="s">
        <v>644</v>
      </c>
      <c r="O241" s="5">
        <v>100105415.539</v>
      </c>
      <c r="P241" s="5">
        <v>-2734288.18</v>
      </c>
      <c r="Q241" s="5">
        <v>157954.3235</v>
      </c>
      <c r="R241" s="5">
        <v>24832660.002500001</v>
      </c>
      <c r="S241" s="6">
        <f t="shared" si="21"/>
        <v>122361741.685</v>
      </c>
    </row>
    <row r="242" spans="1:19" ht="24.95" customHeight="1" x14ac:dyDescent="0.2">
      <c r="A242" s="1"/>
      <c r="B242" s="125" t="s">
        <v>821</v>
      </c>
      <c r="C242" s="126"/>
      <c r="D242" s="127"/>
      <c r="E242" s="13">
        <f>SUM(E229:E241)</f>
        <v>1843176817.2541001</v>
      </c>
      <c r="F242" s="13">
        <f t="shared" ref="F242:I242" si="26">SUM(F229:F241)</f>
        <v>-49193398.682599999</v>
      </c>
      <c r="G242" s="13">
        <f t="shared" si="26"/>
        <v>2908311.6596000004</v>
      </c>
      <c r="H242" s="13">
        <f t="shared" si="26"/>
        <v>423562691.43980008</v>
      </c>
      <c r="I242" s="13">
        <f t="shared" si="26"/>
        <v>2220454421.6708999</v>
      </c>
      <c r="J242" s="10"/>
      <c r="K242" s="135"/>
      <c r="L242" s="138"/>
      <c r="M242" s="11">
        <v>18</v>
      </c>
      <c r="N242" s="5" t="s">
        <v>864</v>
      </c>
      <c r="O242" s="5">
        <v>104360979.44859999</v>
      </c>
      <c r="P242" s="5">
        <v>-2734288.18</v>
      </c>
      <c r="Q242" s="5">
        <v>164669.09220000001</v>
      </c>
      <c r="R242" s="5">
        <v>27811386.725699998</v>
      </c>
      <c r="S242" s="6">
        <f t="shared" si="21"/>
        <v>129602747.08649999</v>
      </c>
    </row>
    <row r="243" spans="1:19" ht="24.95" customHeight="1" x14ac:dyDescent="0.2">
      <c r="A243" s="137" t="s">
        <v>34</v>
      </c>
      <c r="B243" s="137" t="s">
        <v>34</v>
      </c>
      <c r="C243" s="1">
        <v>1</v>
      </c>
      <c r="D243" s="5" t="s">
        <v>281</v>
      </c>
      <c r="E243" s="5">
        <v>169586427.23949999</v>
      </c>
      <c r="F243" s="5">
        <v>0</v>
      </c>
      <c r="G243" s="5">
        <v>267587.01559999998</v>
      </c>
      <c r="H243" s="5">
        <v>40183085.3125</v>
      </c>
      <c r="I243" s="6">
        <f t="shared" si="20"/>
        <v>210037099.56759998</v>
      </c>
      <c r="J243" s="10"/>
      <c r="K243" s="135"/>
      <c r="L243" s="138"/>
      <c r="M243" s="11">
        <v>19</v>
      </c>
      <c r="N243" s="5" t="s">
        <v>645</v>
      </c>
      <c r="O243" s="5">
        <v>110590744.5053</v>
      </c>
      <c r="P243" s="5">
        <v>-2734288.18</v>
      </c>
      <c r="Q243" s="5">
        <v>174498.91329999999</v>
      </c>
      <c r="R243" s="5">
        <v>27608667.1734</v>
      </c>
      <c r="S243" s="6">
        <f t="shared" si="21"/>
        <v>135639622.412</v>
      </c>
    </row>
    <row r="244" spans="1:19" ht="24.95" customHeight="1" x14ac:dyDescent="0.2">
      <c r="A244" s="138"/>
      <c r="B244" s="138"/>
      <c r="C244" s="1">
        <v>2</v>
      </c>
      <c r="D244" s="5" t="s">
        <v>282</v>
      </c>
      <c r="E244" s="5">
        <v>161070204.13609999</v>
      </c>
      <c r="F244" s="5">
        <v>0</v>
      </c>
      <c r="G244" s="5">
        <v>254149.43830000001</v>
      </c>
      <c r="H244" s="5">
        <v>45385774.6061</v>
      </c>
      <c r="I244" s="6">
        <f t="shared" si="20"/>
        <v>206710128.1805</v>
      </c>
      <c r="J244" s="10"/>
      <c r="K244" s="135"/>
      <c r="L244" s="138"/>
      <c r="M244" s="11">
        <v>20</v>
      </c>
      <c r="N244" s="5" t="s">
        <v>542</v>
      </c>
      <c r="O244" s="5">
        <v>109445884.35529999</v>
      </c>
      <c r="P244" s="5">
        <v>-2734288.18</v>
      </c>
      <c r="Q244" s="5">
        <v>172692.4615</v>
      </c>
      <c r="R244" s="5">
        <v>28674901.123199999</v>
      </c>
      <c r="S244" s="6">
        <f t="shared" si="21"/>
        <v>135559189.75999999</v>
      </c>
    </row>
    <row r="245" spans="1:19" ht="24.95" customHeight="1" x14ac:dyDescent="0.2">
      <c r="A245" s="138"/>
      <c r="B245" s="138"/>
      <c r="C245" s="1">
        <v>3</v>
      </c>
      <c r="D245" s="5" t="s">
        <v>283</v>
      </c>
      <c r="E245" s="5">
        <v>106583104.2298</v>
      </c>
      <c r="F245" s="5">
        <v>0</v>
      </c>
      <c r="G245" s="5">
        <v>168175.3383</v>
      </c>
      <c r="H245" s="5">
        <v>29695976.8367</v>
      </c>
      <c r="I245" s="6">
        <f t="shared" si="20"/>
        <v>136447256.4048</v>
      </c>
      <c r="J245" s="10"/>
      <c r="K245" s="135"/>
      <c r="L245" s="138"/>
      <c r="M245" s="11">
        <v>21</v>
      </c>
      <c r="N245" s="5" t="s">
        <v>646</v>
      </c>
      <c r="O245" s="5">
        <v>118416322.072</v>
      </c>
      <c r="P245" s="5">
        <v>-2734288.18</v>
      </c>
      <c r="Q245" s="5">
        <v>186846.73490000001</v>
      </c>
      <c r="R245" s="5">
        <v>30286892.758900002</v>
      </c>
      <c r="S245" s="6">
        <f t="shared" si="21"/>
        <v>146155773.3858</v>
      </c>
    </row>
    <row r="246" spans="1:19" ht="24.95" customHeight="1" x14ac:dyDescent="0.2">
      <c r="A246" s="138"/>
      <c r="B246" s="138"/>
      <c r="C246" s="1">
        <v>4</v>
      </c>
      <c r="D246" s="5" t="s">
        <v>284</v>
      </c>
      <c r="E246" s="5">
        <v>109730446.1075</v>
      </c>
      <c r="F246" s="5">
        <v>0</v>
      </c>
      <c r="G246" s="5">
        <v>173141.46580000001</v>
      </c>
      <c r="H246" s="5">
        <v>30634733.5623</v>
      </c>
      <c r="I246" s="6">
        <f t="shared" si="20"/>
        <v>140538321.1356</v>
      </c>
      <c r="J246" s="10"/>
      <c r="K246" s="135"/>
      <c r="L246" s="138"/>
      <c r="M246" s="11">
        <v>22</v>
      </c>
      <c r="N246" s="5" t="s">
        <v>647</v>
      </c>
      <c r="O246" s="5">
        <v>107482452.207</v>
      </c>
      <c r="P246" s="5">
        <v>-2734288.18</v>
      </c>
      <c r="Q246" s="5">
        <v>169594.4014</v>
      </c>
      <c r="R246" s="5">
        <v>27583385.751200002</v>
      </c>
      <c r="S246" s="6">
        <f t="shared" si="21"/>
        <v>132501144.1796</v>
      </c>
    </row>
    <row r="247" spans="1:19" ht="24.95" customHeight="1" x14ac:dyDescent="0.2">
      <c r="A247" s="138"/>
      <c r="B247" s="138"/>
      <c r="C247" s="1">
        <v>5</v>
      </c>
      <c r="D247" s="5" t="s">
        <v>285</v>
      </c>
      <c r="E247" s="5">
        <v>131385190.42110001</v>
      </c>
      <c r="F247" s="5">
        <v>0</v>
      </c>
      <c r="G247" s="5">
        <v>207310.05170000001</v>
      </c>
      <c r="H247" s="5">
        <v>33870153.667599998</v>
      </c>
      <c r="I247" s="6">
        <f t="shared" si="20"/>
        <v>165462654.14039999</v>
      </c>
      <c r="J247" s="10"/>
      <c r="K247" s="135"/>
      <c r="L247" s="138"/>
      <c r="M247" s="11">
        <v>23</v>
      </c>
      <c r="N247" s="5" t="s">
        <v>648</v>
      </c>
      <c r="O247" s="5">
        <v>132164758.0782</v>
      </c>
      <c r="P247" s="5">
        <v>-2734288.18</v>
      </c>
      <c r="Q247" s="5">
        <v>208540.1158</v>
      </c>
      <c r="R247" s="5">
        <v>33482384.268800002</v>
      </c>
      <c r="S247" s="6">
        <f t="shared" si="21"/>
        <v>163121394.28279999</v>
      </c>
    </row>
    <row r="248" spans="1:19" ht="24.95" customHeight="1" x14ac:dyDescent="0.2">
      <c r="A248" s="138"/>
      <c r="B248" s="138"/>
      <c r="C248" s="1">
        <v>6</v>
      </c>
      <c r="D248" s="5" t="s">
        <v>286</v>
      </c>
      <c r="E248" s="5">
        <v>111672662.0078</v>
      </c>
      <c r="F248" s="5">
        <v>0</v>
      </c>
      <c r="G248" s="5">
        <v>176206.04920000001</v>
      </c>
      <c r="H248" s="5">
        <v>31069199.484900001</v>
      </c>
      <c r="I248" s="6">
        <f t="shared" si="20"/>
        <v>142918067.54190001</v>
      </c>
      <c r="J248" s="10"/>
      <c r="K248" s="135"/>
      <c r="L248" s="138"/>
      <c r="M248" s="11">
        <v>24</v>
      </c>
      <c r="N248" s="5" t="s">
        <v>865</v>
      </c>
      <c r="O248" s="5">
        <v>109599410.5852</v>
      </c>
      <c r="P248" s="5">
        <v>-2734288.18</v>
      </c>
      <c r="Q248" s="5">
        <v>172934.70749999999</v>
      </c>
      <c r="R248" s="5">
        <v>28475191.2641</v>
      </c>
      <c r="S248" s="6">
        <f t="shared" si="21"/>
        <v>135513248.3768</v>
      </c>
    </row>
    <row r="249" spans="1:19" ht="24.95" customHeight="1" x14ac:dyDescent="0.2">
      <c r="A249" s="138"/>
      <c r="B249" s="138"/>
      <c r="C249" s="1">
        <v>7</v>
      </c>
      <c r="D249" s="5" t="s">
        <v>287</v>
      </c>
      <c r="E249" s="5">
        <v>111775376.6153</v>
      </c>
      <c r="F249" s="5">
        <v>0</v>
      </c>
      <c r="G249" s="5">
        <v>176368.12049999999</v>
      </c>
      <c r="H249" s="5">
        <v>28977997.8222</v>
      </c>
      <c r="I249" s="6">
        <f t="shared" si="20"/>
        <v>140929742.558</v>
      </c>
      <c r="J249" s="10"/>
      <c r="K249" s="135"/>
      <c r="L249" s="138"/>
      <c r="M249" s="11">
        <v>25</v>
      </c>
      <c r="N249" s="5" t="s">
        <v>866</v>
      </c>
      <c r="O249" s="5">
        <v>144395859.632</v>
      </c>
      <c r="P249" s="5">
        <v>-2734288.18</v>
      </c>
      <c r="Q249" s="5">
        <v>227839.32519999999</v>
      </c>
      <c r="R249" s="5">
        <v>29652248.8028</v>
      </c>
      <c r="S249" s="6">
        <f t="shared" si="21"/>
        <v>171541659.57999998</v>
      </c>
    </row>
    <row r="250" spans="1:19" ht="24.95" customHeight="1" x14ac:dyDescent="0.2">
      <c r="A250" s="138"/>
      <c r="B250" s="138"/>
      <c r="C250" s="1">
        <v>8</v>
      </c>
      <c r="D250" s="5" t="s">
        <v>288</v>
      </c>
      <c r="E250" s="5">
        <v>129668755.3559</v>
      </c>
      <c r="F250" s="5">
        <v>0</v>
      </c>
      <c r="G250" s="5">
        <v>204601.72330000001</v>
      </c>
      <c r="H250" s="5">
        <v>32417140.7108</v>
      </c>
      <c r="I250" s="6">
        <f t="shared" si="20"/>
        <v>162290497.78999999</v>
      </c>
      <c r="J250" s="10"/>
      <c r="K250" s="135"/>
      <c r="L250" s="138"/>
      <c r="M250" s="11">
        <v>26</v>
      </c>
      <c r="N250" s="5" t="s">
        <v>649</v>
      </c>
      <c r="O250" s="5">
        <v>98835599.104800001</v>
      </c>
      <c r="P250" s="5">
        <v>-2734288.18</v>
      </c>
      <c r="Q250" s="5">
        <v>155950.70559999999</v>
      </c>
      <c r="R250" s="5">
        <v>25805392.8193</v>
      </c>
      <c r="S250" s="6">
        <f t="shared" si="21"/>
        <v>122062654.44969998</v>
      </c>
    </row>
    <row r="251" spans="1:19" ht="24.95" customHeight="1" x14ac:dyDescent="0.2">
      <c r="A251" s="138"/>
      <c r="B251" s="138"/>
      <c r="C251" s="1">
        <v>9</v>
      </c>
      <c r="D251" s="5" t="s">
        <v>289</v>
      </c>
      <c r="E251" s="5">
        <v>142716380.9781</v>
      </c>
      <c r="F251" s="5">
        <v>0</v>
      </c>
      <c r="G251" s="5">
        <v>225189.3095</v>
      </c>
      <c r="H251" s="5">
        <v>35869124.956699997</v>
      </c>
      <c r="I251" s="6">
        <f t="shared" si="20"/>
        <v>178810695.24430001</v>
      </c>
      <c r="J251" s="10"/>
      <c r="K251" s="135"/>
      <c r="L251" s="138"/>
      <c r="M251" s="11">
        <v>27</v>
      </c>
      <c r="N251" s="5" t="s">
        <v>650</v>
      </c>
      <c r="O251" s="5">
        <v>119546369.6824</v>
      </c>
      <c r="P251" s="5">
        <v>-2734288.18</v>
      </c>
      <c r="Q251" s="5">
        <v>188629.8143</v>
      </c>
      <c r="R251" s="5">
        <v>29495142.821800001</v>
      </c>
      <c r="S251" s="6">
        <f t="shared" si="21"/>
        <v>146495854.13850001</v>
      </c>
    </row>
    <row r="252" spans="1:19" ht="24.95" customHeight="1" x14ac:dyDescent="0.2">
      <c r="A252" s="138"/>
      <c r="B252" s="138"/>
      <c r="C252" s="1">
        <v>10</v>
      </c>
      <c r="D252" s="5" t="s">
        <v>290</v>
      </c>
      <c r="E252" s="5">
        <v>103847109.99330001</v>
      </c>
      <c r="F252" s="5">
        <v>0</v>
      </c>
      <c r="G252" s="5">
        <v>163858.26800000001</v>
      </c>
      <c r="H252" s="5">
        <v>27310226.540600002</v>
      </c>
      <c r="I252" s="6">
        <f t="shared" si="20"/>
        <v>131321194.80190001</v>
      </c>
      <c r="J252" s="10"/>
      <c r="K252" s="135"/>
      <c r="L252" s="138"/>
      <c r="M252" s="11">
        <v>28</v>
      </c>
      <c r="N252" s="5" t="s">
        <v>651</v>
      </c>
      <c r="O252" s="5">
        <v>119929677.7703</v>
      </c>
      <c r="P252" s="5">
        <v>-2734288.18</v>
      </c>
      <c r="Q252" s="5">
        <v>189234.62849999999</v>
      </c>
      <c r="R252" s="5">
        <v>30622506.982999999</v>
      </c>
      <c r="S252" s="6">
        <f t="shared" si="21"/>
        <v>148007131.20179999</v>
      </c>
    </row>
    <row r="253" spans="1:19" ht="24.95" customHeight="1" x14ac:dyDescent="0.2">
      <c r="A253" s="138"/>
      <c r="B253" s="138"/>
      <c r="C253" s="1">
        <v>11</v>
      </c>
      <c r="D253" s="5" t="s">
        <v>291</v>
      </c>
      <c r="E253" s="5">
        <v>178190059.3795</v>
      </c>
      <c r="F253" s="5">
        <v>0</v>
      </c>
      <c r="G253" s="5">
        <v>281162.51380000002</v>
      </c>
      <c r="H253" s="5">
        <v>47472963.344599999</v>
      </c>
      <c r="I253" s="6">
        <f t="shared" si="20"/>
        <v>225944185.23789999</v>
      </c>
      <c r="J253" s="10"/>
      <c r="K253" s="135"/>
      <c r="L253" s="138"/>
      <c r="M253" s="11">
        <v>29</v>
      </c>
      <c r="N253" s="5" t="s">
        <v>652</v>
      </c>
      <c r="O253" s="5">
        <v>105685101.3889</v>
      </c>
      <c r="P253" s="5">
        <v>-2734288.18</v>
      </c>
      <c r="Q253" s="5">
        <v>166758.3976</v>
      </c>
      <c r="R253" s="5">
        <v>27576697.544300001</v>
      </c>
      <c r="S253" s="6">
        <f t="shared" si="21"/>
        <v>130694269.15079999</v>
      </c>
    </row>
    <row r="254" spans="1:19" ht="24.95" customHeight="1" x14ac:dyDescent="0.2">
      <c r="A254" s="138"/>
      <c r="B254" s="138"/>
      <c r="C254" s="1">
        <v>12</v>
      </c>
      <c r="D254" s="5" t="s">
        <v>292</v>
      </c>
      <c r="E254" s="5">
        <v>183385919.9524</v>
      </c>
      <c r="F254" s="5">
        <v>0</v>
      </c>
      <c r="G254" s="5">
        <v>289360.95779999997</v>
      </c>
      <c r="H254" s="5">
        <v>47711397.921899997</v>
      </c>
      <c r="I254" s="6">
        <f t="shared" si="20"/>
        <v>231386678.8321</v>
      </c>
      <c r="J254" s="10"/>
      <c r="K254" s="136"/>
      <c r="L254" s="139"/>
      <c r="M254" s="11">
        <v>30</v>
      </c>
      <c r="N254" s="5" t="s">
        <v>653</v>
      </c>
      <c r="O254" s="5">
        <v>117582588.1892</v>
      </c>
      <c r="P254" s="5">
        <v>-2734288.18</v>
      </c>
      <c r="Q254" s="5">
        <v>185531.20300000001</v>
      </c>
      <c r="R254" s="5">
        <v>31162713.457199998</v>
      </c>
      <c r="S254" s="6">
        <f t="shared" si="21"/>
        <v>146196544.66939998</v>
      </c>
    </row>
    <row r="255" spans="1:19" ht="24.95" customHeight="1" x14ac:dyDescent="0.2">
      <c r="A255" s="138"/>
      <c r="B255" s="138"/>
      <c r="C255" s="1">
        <v>13</v>
      </c>
      <c r="D255" s="5" t="s">
        <v>293</v>
      </c>
      <c r="E255" s="5">
        <v>143739217.18790001</v>
      </c>
      <c r="F255" s="5">
        <v>0</v>
      </c>
      <c r="G255" s="5">
        <v>226803.22219999999</v>
      </c>
      <c r="H255" s="5">
        <v>34873117.179799996</v>
      </c>
      <c r="I255" s="6">
        <f t="shared" si="20"/>
        <v>178839137.58990002</v>
      </c>
      <c r="J255" s="10"/>
      <c r="K255" s="17"/>
      <c r="L255" s="125" t="s">
        <v>839</v>
      </c>
      <c r="M255" s="126"/>
      <c r="N255" s="127"/>
      <c r="O255" s="13">
        <f>SUM(O225:O254)</f>
        <v>3350897816.3200998</v>
      </c>
      <c r="P255" s="13">
        <f t="shared" ref="P255:S255" si="27">SUM(P225:P254)</f>
        <v>-82028645.400000036</v>
      </c>
      <c r="Q255" s="13">
        <f t="shared" si="27"/>
        <v>5287314.3249999993</v>
      </c>
      <c r="R255" s="13">
        <f t="shared" si="27"/>
        <v>849453939.75239992</v>
      </c>
      <c r="S255" s="13">
        <f t="shared" si="27"/>
        <v>4123610424.9975004</v>
      </c>
    </row>
    <row r="256" spans="1:19" ht="24.95" customHeight="1" x14ac:dyDescent="0.2">
      <c r="A256" s="138"/>
      <c r="B256" s="138"/>
      <c r="C256" s="1">
        <v>14</v>
      </c>
      <c r="D256" s="5" t="s">
        <v>294</v>
      </c>
      <c r="E256" s="5">
        <v>137080528.35069999</v>
      </c>
      <c r="F256" s="5">
        <v>0</v>
      </c>
      <c r="G256" s="5">
        <v>216296.6109</v>
      </c>
      <c r="H256" s="5">
        <v>32942365.601500001</v>
      </c>
      <c r="I256" s="6">
        <f t="shared" si="20"/>
        <v>170239190.56310001</v>
      </c>
      <c r="J256" s="10"/>
      <c r="K256" s="134">
        <v>30</v>
      </c>
      <c r="L256" s="137" t="s">
        <v>52</v>
      </c>
      <c r="M256" s="11">
        <v>1</v>
      </c>
      <c r="N256" s="5" t="s">
        <v>654</v>
      </c>
      <c r="O256" s="5">
        <v>115723619.7149</v>
      </c>
      <c r="P256" s="5">
        <v>-2536017.62</v>
      </c>
      <c r="Q256" s="5">
        <v>182597.97399999999</v>
      </c>
      <c r="R256" s="5">
        <v>33956643.533799998</v>
      </c>
      <c r="S256" s="6">
        <f t="shared" si="21"/>
        <v>147326843.6027</v>
      </c>
    </row>
    <row r="257" spans="1:19" ht="24.95" customHeight="1" x14ac:dyDescent="0.2">
      <c r="A257" s="138"/>
      <c r="B257" s="138"/>
      <c r="C257" s="1">
        <v>15</v>
      </c>
      <c r="D257" s="5" t="s">
        <v>295</v>
      </c>
      <c r="E257" s="5">
        <v>149612117.68529999</v>
      </c>
      <c r="F257" s="5">
        <v>0</v>
      </c>
      <c r="G257" s="5">
        <v>236069.95389999999</v>
      </c>
      <c r="H257" s="5">
        <v>31705515.492800001</v>
      </c>
      <c r="I257" s="6">
        <f t="shared" si="20"/>
        <v>181553703.132</v>
      </c>
      <c r="J257" s="10"/>
      <c r="K257" s="135"/>
      <c r="L257" s="138"/>
      <c r="M257" s="11">
        <v>2</v>
      </c>
      <c r="N257" s="5" t="s">
        <v>655</v>
      </c>
      <c r="O257" s="5">
        <v>134389645.1076</v>
      </c>
      <c r="P257" s="5">
        <v>-2536017.62</v>
      </c>
      <c r="Q257" s="5">
        <v>212050.72029999999</v>
      </c>
      <c r="R257" s="5">
        <v>39119002.939499997</v>
      </c>
      <c r="S257" s="6">
        <f t="shared" si="21"/>
        <v>171184681.14739999</v>
      </c>
    </row>
    <row r="258" spans="1:19" ht="24.95" customHeight="1" x14ac:dyDescent="0.2">
      <c r="A258" s="138"/>
      <c r="B258" s="138"/>
      <c r="C258" s="1">
        <v>16</v>
      </c>
      <c r="D258" s="5" t="s">
        <v>296</v>
      </c>
      <c r="E258" s="5">
        <v>131240906.6978</v>
      </c>
      <c r="F258" s="5">
        <v>0</v>
      </c>
      <c r="G258" s="5">
        <v>207082.38930000001</v>
      </c>
      <c r="H258" s="5">
        <v>32978214.3906</v>
      </c>
      <c r="I258" s="6">
        <f t="shared" si="20"/>
        <v>164426203.4777</v>
      </c>
      <c r="J258" s="10"/>
      <c r="K258" s="135"/>
      <c r="L258" s="138"/>
      <c r="M258" s="11">
        <v>3</v>
      </c>
      <c r="N258" s="5" t="s">
        <v>656</v>
      </c>
      <c r="O258" s="5">
        <v>133866771.189</v>
      </c>
      <c r="P258" s="5">
        <v>-2536017.62</v>
      </c>
      <c r="Q258" s="5">
        <v>211225.6881</v>
      </c>
      <c r="R258" s="5">
        <v>36332896.576099999</v>
      </c>
      <c r="S258" s="6">
        <f t="shared" si="21"/>
        <v>167874875.83319998</v>
      </c>
    </row>
    <row r="259" spans="1:19" ht="24.95" customHeight="1" x14ac:dyDescent="0.2">
      <c r="A259" s="138"/>
      <c r="B259" s="138"/>
      <c r="C259" s="1">
        <v>17</v>
      </c>
      <c r="D259" s="5" t="s">
        <v>297</v>
      </c>
      <c r="E259" s="5">
        <v>107635364.31910001</v>
      </c>
      <c r="F259" s="5">
        <v>0</v>
      </c>
      <c r="G259" s="5">
        <v>169835.6783</v>
      </c>
      <c r="H259" s="5">
        <v>29166137.083299998</v>
      </c>
      <c r="I259" s="6">
        <f t="shared" si="20"/>
        <v>136971337.08070001</v>
      </c>
      <c r="J259" s="10"/>
      <c r="K259" s="135"/>
      <c r="L259" s="138"/>
      <c r="M259" s="11">
        <v>4</v>
      </c>
      <c r="N259" s="5" t="s">
        <v>867</v>
      </c>
      <c r="O259" s="5">
        <v>143422495.17050001</v>
      </c>
      <c r="P259" s="5">
        <v>-2536017.62</v>
      </c>
      <c r="Q259" s="5">
        <v>226303.47289999999</v>
      </c>
      <c r="R259" s="5">
        <v>32392873.870099999</v>
      </c>
      <c r="S259" s="6">
        <f t="shared" si="21"/>
        <v>173505654.8935</v>
      </c>
    </row>
    <row r="260" spans="1:19" ht="24.95" customHeight="1" x14ac:dyDescent="0.2">
      <c r="A260" s="139"/>
      <c r="B260" s="139"/>
      <c r="C260" s="1">
        <v>18</v>
      </c>
      <c r="D260" s="5" t="s">
        <v>298</v>
      </c>
      <c r="E260" s="5">
        <v>133941351.9719</v>
      </c>
      <c r="F260" s="5">
        <v>0</v>
      </c>
      <c r="G260" s="5">
        <v>211343.3676</v>
      </c>
      <c r="H260" s="5">
        <v>30732849.557999998</v>
      </c>
      <c r="I260" s="6">
        <f t="shared" si="20"/>
        <v>164885544.89749998</v>
      </c>
      <c r="J260" s="10"/>
      <c r="K260" s="135"/>
      <c r="L260" s="138"/>
      <c r="M260" s="11">
        <v>5</v>
      </c>
      <c r="N260" s="5" t="s">
        <v>657</v>
      </c>
      <c r="O260" s="5">
        <v>145516508.861</v>
      </c>
      <c r="P260" s="5">
        <v>-2536017.62</v>
      </c>
      <c r="Q260" s="5">
        <v>229607.57509999999</v>
      </c>
      <c r="R260" s="5">
        <v>43815060.557599999</v>
      </c>
      <c r="S260" s="6">
        <f t="shared" si="21"/>
        <v>187025159.37369999</v>
      </c>
    </row>
    <row r="261" spans="1:19" ht="24.95" customHeight="1" x14ac:dyDescent="0.2">
      <c r="A261" s="1"/>
      <c r="B261" s="125" t="s">
        <v>822</v>
      </c>
      <c r="C261" s="126"/>
      <c r="D261" s="127"/>
      <c r="E261" s="13">
        <f>SUM(E243:E260)</f>
        <v>2442861122.6289997</v>
      </c>
      <c r="F261" s="13">
        <f t="shared" ref="F261:I261" si="28">SUM(F243:F260)</f>
        <v>0</v>
      </c>
      <c r="G261" s="13">
        <f t="shared" si="28"/>
        <v>3854541.4739999999</v>
      </c>
      <c r="H261" s="13">
        <f t="shared" si="28"/>
        <v>622995974.07289994</v>
      </c>
      <c r="I261" s="13">
        <f t="shared" si="28"/>
        <v>3069711638.1758995</v>
      </c>
      <c r="J261" s="10"/>
      <c r="K261" s="135"/>
      <c r="L261" s="138"/>
      <c r="M261" s="11">
        <v>6</v>
      </c>
      <c r="N261" s="5" t="s">
        <v>658</v>
      </c>
      <c r="O261" s="5">
        <v>149561351.01480001</v>
      </c>
      <c r="P261" s="5">
        <v>-2536017.62</v>
      </c>
      <c r="Q261" s="5">
        <v>235989.85019999999</v>
      </c>
      <c r="R261" s="5">
        <v>45501960.111000001</v>
      </c>
      <c r="S261" s="6">
        <f t="shared" si="21"/>
        <v>192763283.35600001</v>
      </c>
    </row>
    <row r="262" spans="1:19" ht="24.95" customHeight="1" x14ac:dyDescent="0.2">
      <c r="A262" s="140">
        <v>13</v>
      </c>
      <c r="B262" s="137" t="s">
        <v>35</v>
      </c>
      <c r="C262" s="1">
        <v>1</v>
      </c>
      <c r="D262" s="5" t="s">
        <v>299</v>
      </c>
      <c r="E262" s="5">
        <v>157383938.5927</v>
      </c>
      <c r="F262" s="5">
        <v>0</v>
      </c>
      <c r="G262" s="5">
        <v>248332.95389999999</v>
      </c>
      <c r="H262" s="5">
        <v>41617677.851800002</v>
      </c>
      <c r="I262" s="6">
        <f t="shared" si="20"/>
        <v>199249949.39840001</v>
      </c>
      <c r="J262" s="10"/>
      <c r="K262" s="135"/>
      <c r="L262" s="138"/>
      <c r="M262" s="11">
        <v>7</v>
      </c>
      <c r="N262" s="5" t="s">
        <v>659</v>
      </c>
      <c r="O262" s="5">
        <v>162145494.19859999</v>
      </c>
      <c r="P262" s="5">
        <v>-2536017.62</v>
      </c>
      <c r="Q262" s="5">
        <v>255846.11679999999</v>
      </c>
      <c r="R262" s="5">
        <v>47080644.476199999</v>
      </c>
      <c r="S262" s="6">
        <f t="shared" si="21"/>
        <v>206945967.17159998</v>
      </c>
    </row>
    <row r="263" spans="1:19" ht="24.95" customHeight="1" x14ac:dyDescent="0.2">
      <c r="A263" s="140"/>
      <c r="B263" s="138"/>
      <c r="C263" s="1">
        <v>2</v>
      </c>
      <c r="D263" s="5" t="s">
        <v>300</v>
      </c>
      <c r="E263" s="5">
        <v>119758542.2825</v>
      </c>
      <c r="F263" s="5">
        <v>0</v>
      </c>
      <c r="G263" s="5">
        <v>188964.59719999999</v>
      </c>
      <c r="H263" s="5">
        <v>30887921.228300001</v>
      </c>
      <c r="I263" s="6">
        <f t="shared" si="20"/>
        <v>150835428.10800001</v>
      </c>
      <c r="J263" s="10"/>
      <c r="K263" s="135"/>
      <c r="L263" s="138"/>
      <c r="M263" s="11">
        <v>8</v>
      </c>
      <c r="N263" s="5" t="s">
        <v>660</v>
      </c>
      <c r="O263" s="5">
        <v>119333133.1973</v>
      </c>
      <c r="P263" s="5">
        <v>-2536017.62</v>
      </c>
      <c r="Q263" s="5">
        <v>188293.35279999999</v>
      </c>
      <c r="R263" s="5">
        <v>35204729.830200002</v>
      </c>
      <c r="S263" s="6">
        <f t="shared" si="21"/>
        <v>152190138.76029998</v>
      </c>
    </row>
    <row r="264" spans="1:19" ht="24.95" customHeight="1" x14ac:dyDescent="0.2">
      <c r="A264" s="140"/>
      <c r="B264" s="138"/>
      <c r="C264" s="1">
        <v>3</v>
      </c>
      <c r="D264" s="5" t="s">
        <v>301</v>
      </c>
      <c r="E264" s="5">
        <v>114188086.1919</v>
      </c>
      <c r="F264" s="5">
        <v>0</v>
      </c>
      <c r="G264" s="5">
        <v>180175.0865</v>
      </c>
      <c r="H264" s="5">
        <v>26791260.715799998</v>
      </c>
      <c r="I264" s="6">
        <f t="shared" si="20"/>
        <v>141159521.99419999</v>
      </c>
      <c r="J264" s="10"/>
      <c r="K264" s="135"/>
      <c r="L264" s="138"/>
      <c r="M264" s="11">
        <v>9</v>
      </c>
      <c r="N264" s="5" t="s">
        <v>661</v>
      </c>
      <c r="O264" s="5">
        <v>141623244.98410001</v>
      </c>
      <c r="P264" s="5">
        <v>-2536017.62</v>
      </c>
      <c r="Q264" s="5">
        <v>223464.47219999999</v>
      </c>
      <c r="R264" s="5">
        <v>42776582.666599996</v>
      </c>
      <c r="S264" s="6">
        <f t="shared" si="21"/>
        <v>182087274.5029</v>
      </c>
    </row>
    <row r="265" spans="1:19" ht="24.95" customHeight="1" x14ac:dyDescent="0.2">
      <c r="A265" s="140"/>
      <c r="B265" s="138"/>
      <c r="C265" s="1">
        <v>4</v>
      </c>
      <c r="D265" s="5" t="s">
        <v>302</v>
      </c>
      <c r="E265" s="5">
        <v>117905398.11310001</v>
      </c>
      <c r="F265" s="5">
        <v>0</v>
      </c>
      <c r="G265" s="5">
        <v>186040.5583</v>
      </c>
      <c r="H265" s="5">
        <v>30203182.602200001</v>
      </c>
      <c r="I265" s="6">
        <f t="shared" ref="I265:I328" si="29">E265+F265+G265+H265</f>
        <v>148294621.27360001</v>
      </c>
      <c r="J265" s="10"/>
      <c r="K265" s="135"/>
      <c r="L265" s="138"/>
      <c r="M265" s="11">
        <v>10</v>
      </c>
      <c r="N265" s="5" t="s">
        <v>662</v>
      </c>
      <c r="O265" s="5">
        <v>148273029.60789999</v>
      </c>
      <c r="P265" s="5">
        <v>-2536017.62</v>
      </c>
      <c r="Q265" s="5">
        <v>233957.0337</v>
      </c>
      <c r="R265" s="5">
        <v>43882745.211800002</v>
      </c>
      <c r="S265" s="6">
        <f t="shared" ref="S265:S328" si="30">O265+P265+Q265+R265</f>
        <v>189853714.23339999</v>
      </c>
    </row>
    <row r="266" spans="1:19" ht="24.95" customHeight="1" x14ac:dyDescent="0.2">
      <c r="A266" s="140"/>
      <c r="B266" s="138"/>
      <c r="C266" s="1">
        <v>5</v>
      </c>
      <c r="D266" s="5" t="s">
        <v>303</v>
      </c>
      <c r="E266" s="5">
        <v>124884792.9349</v>
      </c>
      <c r="F266" s="5">
        <v>0</v>
      </c>
      <c r="G266" s="5">
        <v>197053.20509999999</v>
      </c>
      <c r="H266" s="5">
        <v>32030534.5013</v>
      </c>
      <c r="I266" s="6">
        <f t="shared" si="29"/>
        <v>157112380.64129999</v>
      </c>
      <c r="J266" s="10"/>
      <c r="K266" s="135"/>
      <c r="L266" s="138"/>
      <c r="M266" s="11">
        <v>11</v>
      </c>
      <c r="N266" s="5" t="s">
        <v>847</v>
      </c>
      <c r="O266" s="5">
        <v>107236361.4069</v>
      </c>
      <c r="P266" s="5">
        <v>-2536017.62</v>
      </c>
      <c r="Q266" s="5">
        <v>169206.09969999999</v>
      </c>
      <c r="R266" s="5">
        <v>31870324.262200002</v>
      </c>
      <c r="S266" s="6">
        <f t="shared" si="30"/>
        <v>136739874.14880002</v>
      </c>
    </row>
    <row r="267" spans="1:19" ht="24.95" customHeight="1" x14ac:dyDescent="0.2">
      <c r="A267" s="140"/>
      <c r="B267" s="138"/>
      <c r="C267" s="1">
        <v>6</v>
      </c>
      <c r="D267" s="5" t="s">
        <v>304</v>
      </c>
      <c r="E267" s="5">
        <v>127308590.0284</v>
      </c>
      <c r="F267" s="5">
        <v>0</v>
      </c>
      <c r="G267" s="5">
        <v>200877.66579999999</v>
      </c>
      <c r="H267" s="5">
        <v>33008015.945</v>
      </c>
      <c r="I267" s="6">
        <f t="shared" si="29"/>
        <v>160517483.6392</v>
      </c>
      <c r="J267" s="10"/>
      <c r="K267" s="135"/>
      <c r="L267" s="138"/>
      <c r="M267" s="11">
        <v>12</v>
      </c>
      <c r="N267" s="5" t="s">
        <v>663</v>
      </c>
      <c r="O267" s="5">
        <v>111834698.81470001</v>
      </c>
      <c r="P267" s="5">
        <v>-2536017.62</v>
      </c>
      <c r="Q267" s="5">
        <v>176461.72380000001</v>
      </c>
      <c r="R267" s="5">
        <v>31744117.7973</v>
      </c>
      <c r="S267" s="6">
        <f t="shared" si="30"/>
        <v>141219260.71580002</v>
      </c>
    </row>
    <row r="268" spans="1:19" ht="24.95" customHeight="1" x14ac:dyDescent="0.2">
      <c r="A268" s="140"/>
      <c r="B268" s="138"/>
      <c r="C268" s="1">
        <v>7</v>
      </c>
      <c r="D268" s="5" t="s">
        <v>305</v>
      </c>
      <c r="E268" s="5">
        <v>104903068.71170001</v>
      </c>
      <c r="F268" s="5">
        <v>0</v>
      </c>
      <c r="G268" s="5">
        <v>165524.44399999999</v>
      </c>
      <c r="H268" s="5">
        <v>27255622.9234</v>
      </c>
      <c r="I268" s="6">
        <f t="shared" si="29"/>
        <v>132324216.07910001</v>
      </c>
      <c r="J268" s="10"/>
      <c r="K268" s="135"/>
      <c r="L268" s="138"/>
      <c r="M268" s="11">
        <v>13</v>
      </c>
      <c r="N268" s="5" t="s">
        <v>868</v>
      </c>
      <c r="O268" s="5">
        <v>109631911.3151</v>
      </c>
      <c r="P268" s="5">
        <v>-2536017.62</v>
      </c>
      <c r="Q268" s="5">
        <v>172985.98970000001</v>
      </c>
      <c r="R268" s="5">
        <v>31889185.0057</v>
      </c>
      <c r="S268" s="6">
        <f t="shared" si="30"/>
        <v>139158064.69049999</v>
      </c>
    </row>
    <row r="269" spans="1:19" ht="24.95" customHeight="1" x14ac:dyDescent="0.2">
      <c r="A269" s="140"/>
      <c r="B269" s="138"/>
      <c r="C269" s="1">
        <v>8</v>
      </c>
      <c r="D269" s="5" t="s">
        <v>306</v>
      </c>
      <c r="E269" s="5">
        <v>129232188.80400001</v>
      </c>
      <c r="F269" s="5">
        <v>0</v>
      </c>
      <c r="G269" s="5">
        <v>203912.8737</v>
      </c>
      <c r="H269" s="5">
        <v>31618340.307799999</v>
      </c>
      <c r="I269" s="6">
        <f t="shared" si="29"/>
        <v>161054441.98550001</v>
      </c>
      <c r="J269" s="10"/>
      <c r="K269" s="135"/>
      <c r="L269" s="138"/>
      <c r="M269" s="11">
        <v>14</v>
      </c>
      <c r="N269" s="5" t="s">
        <v>664</v>
      </c>
      <c r="O269" s="5">
        <v>162832326.7561</v>
      </c>
      <c r="P269" s="5">
        <v>-2536017.62</v>
      </c>
      <c r="Q269" s="5">
        <v>256929.8561</v>
      </c>
      <c r="R269" s="5">
        <v>43576224.687899999</v>
      </c>
      <c r="S269" s="6">
        <f t="shared" si="30"/>
        <v>204129463.68009999</v>
      </c>
    </row>
    <row r="270" spans="1:19" ht="24.95" customHeight="1" x14ac:dyDescent="0.2">
      <c r="A270" s="140"/>
      <c r="B270" s="138"/>
      <c r="C270" s="1">
        <v>9</v>
      </c>
      <c r="D270" s="5" t="s">
        <v>307</v>
      </c>
      <c r="E270" s="5">
        <v>138273305.2969</v>
      </c>
      <c r="F270" s="5">
        <v>0</v>
      </c>
      <c r="G270" s="5">
        <v>218178.6697</v>
      </c>
      <c r="H270" s="5">
        <v>35784491.290399998</v>
      </c>
      <c r="I270" s="6">
        <f t="shared" si="29"/>
        <v>174275975.257</v>
      </c>
      <c r="J270" s="10"/>
      <c r="K270" s="135"/>
      <c r="L270" s="138"/>
      <c r="M270" s="11">
        <v>15</v>
      </c>
      <c r="N270" s="5" t="s">
        <v>869</v>
      </c>
      <c r="O270" s="5">
        <v>111036434.59450001</v>
      </c>
      <c r="P270" s="5">
        <v>-2536017.62</v>
      </c>
      <c r="Q270" s="5">
        <v>175202.1588</v>
      </c>
      <c r="R270" s="5">
        <v>32890075.173700001</v>
      </c>
      <c r="S270" s="6">
        <f t="shared" si="30"/>
        <v>141565694.30700001</v>
      </c>
    </row>
    <row r="271" spans="1:19" ht="24.95" customHeight="1" x14ac:dyDescent="0.2">
      <c r="A271" s="140"/>
      <c r="B271" s="138"/>
      <c r="C271" s="1">
        <v>10</v>
      </c>
      <c r="D271" s="5" t="s">
        <v>308</v>
      </c>
      <c r="E271" s="5">
        <v>120742960.54719999</v>
      </c>
      <c r="F271" s="5">
        <v>0</v>
      </c>
      <c r="G271" s="5">
        <v>190517.891</v>
      </c>
      <c r="H271" s="5">
        <v>30831874.054200001</v>
      </c>
      <c r="I271" s="6">
        <f t="shared" si="29"/>
        <v>151765352.49239999</v>
      </c>
      <c r="J271" s="10"/>
      <c r="K271" s="135"/>
      <c r="L271" s="138"/>
      <c r="M271" s="11">
        <v>16</v>
      </c>
      <c r="N271" s="5" t="s">
        <v>665</v>
      </c>
      <c r="O271" s="5">
        <v>116516977.3955</v>
      </c>
      <c r="P271" s="5">
        <v>-2536017.62</v>
      </c>
      <c r="Q271" s="5">
        <v>183849.7971</v>
      </c>
      <c r="R271" s="5">
        <v>33179473.887800001</v>
      </c>
      <c r="S271" s="6">
        <f t="shared" si="30"/>
        <v>147344283.46039999</v>
      </c>
    </row>
    <row r="272" spans="1:19" ht="24.95" customHeight="1" x14ac:dyDescent="0.2">
      <c r="A272" s="140"/>
      <c r="B272" s="138"/>
      <c r="C272" s="1">
        <v>11</v>
      </c>
      <c r="D272" s="5" t="s">
        <v>309</v>
      </c>
      <c r="E272" s="5">
        <v>129395990.59990001</v>
      </c>
      <c r="F272" s="5">
        <v>0</v>
      </c>
      <c r="G272" s="5">
        <v>204171.33319999999</v>
      </c>
      <c r="H272" s="5">
        <v>32241814.9584</v>
      </c>
      <c r="I272" s="6">
        <f t="shared" si="29"/>
        <v>161841976.8915</v>
      </c>
      <c r="J272" s="10"/>
      <c r="K272" s="135"/>
      <c r="L272" s="138"/>
      <c r="M272" s="11">
        <v>17</v>
      </c>
      <c r="N272" s="5" t="s">
        <v>666</v>
      </c>
      <c r="O272" s="5">
        <v>152231396.1591</v>
      </c>
      <c r="P272" s="5">
        <v>-2536017.62</v>
      </c>
      <c r="Q272" s="5">
        <v>240202.86079999999</v>
      </c>
      <c r="R272" s="5">
        <v>42166618.1941</v>
      </c>
      <c r="S272" s="6">
        <f t="shared" si="30"/>
        <v>192102199.59399998</v>
      </c>
    </row>
    <row r="273" spans="1:19" ht="24.95" customHeight="1" x14ac:dyDescent="0.2">
      <c r="A273" s="140"/>
      <c r="B273" s="138"/>
      <c r="C273" s="1">
        <v>12</v>
      </c>
      <c r="D273" s="5" t="s">
        <v>310</v>
      </c>
      <c r="E273" s="5">
        <v>90804967.460299999</v>
      </c>
      <c r="F273" s="5">
        <v>0</v>
      </c>
      <c r="G273" s="5">
        <v>143279.3334</v>
      </c>
      <c r="H273" s="5">
        <v>23887843.202799998</v>
      </c>
      <c r="I273" s="6">
        <f t="shared" si="29"/>
        <v>114836089.99649999</v>
      </c>
      <c r="J273" s="10"/>
      <c r="K273" s="135"/>
      <c r="L273" s="138"/>
      <c r="M273" s="11">
        <v>18</v>
      </c>
      <c r="N273" s="5" t="s">
        <v>667</v>
      </c>
      <c r="O273" s="5">
        <v>131630710.73980001</v>
      </c>
      <c r="P273" s="5">
        <v>-2536017.62</v>
      </c>
      <c r="Q273" s="5">
        <v>207697.45319999999</v>
      </c>
      <c r="R273" s="5">
        <v>33587387.628899999</v>
      </c>
      <c r="S273" s="6">
        <f t="shared" si="30"/>
        <v>162889778.20190001</v>
      </c>
    </row>
    <row r="274" spans="1:19" ht="24.95" customHeight="1" x14ac:dyDescent="0.2">
      <c r="A274" s="140"/>
      <c r="B274" s="138"/>
      <c r="C274" s="1">
        <v>13</v>
      </c>
      <c r="D274" s="5" t="s">
        <v>311</v>
      </c>
      <c r="E274" s="5">
        <v>115089168.7897</v>
      </c>
      <c r="F274" s="5">
        <v>0</v>
      </c>
      <c r="G274" s="5">
        <v>181596.8866</v>
      </c>
      <c r="H274" s="5">
        <v>29614219.099399999</v>
      </c>
      <c r="I274" s="6">
        <f t="shared" si="29"/>
        <v>144884984.7757</v>
      </c>
      <c r="J274" s="10"/>
      <c r="K274" s="135"/>
      <c r="L274" s="138"/>
      <c r="M274" s="11">
        <v>19</v>
      </c>
      <c r="N274" s="5" t="s">
        <v>668</v>
      </c>
      <c r="O274" s="5">
        <v>120838917.0344</v>
      </c>
      <c r="P274" s="5">
        <v>-2536017.62</v>
      </c>
      <c r="Q274" s="5">
        <v>190669.29879999999</v>
      </c>
      <c r="R274" s="5">
        <v>31870391.144200001</v>
      </c>
      <c r="S274" s="6">
        <f t="shared" si="30"/>
        <v>150363959.8574</v>
      </c>
    </row>
    <row r="275" spans="1:19" ht="24.95" customHeight="1" x14ac:dyDescent="0.2">
      <c r="A275" s="140"/>
      <c r="B275" s="138"/>
      <c r="C275" s="1">
        <v>14</v>
      </c>
      <c r="D275" s="5" t="s">
        <v>312</v>
      </c>
      <c r="E275" s="5">
        <v>112308285.30859999</v>
      </c>
      <c r="F275" s="5">
        <v>0</v>
      </c>
      <c r="G275" s="5">
        <v>177208.9865</v>
      </c>
      <c r="H275" s="5">
        <v>28584569.641600002</v>
      </c>
      <c r="I275" s="6">
        <f t="shared" si="29"/>
        <v>141070063.93669999</v>
      </c>
      <c r="J275" s="10"/>
      <c r="K275" s="135"/>
      <c r="L275" s="138"/>
      <c r="M275" s="11">
        <v>20</v>
      </c>
      <c r="N275" s="5" t="s">
        <v>870</v>
      </c>
      <c r="O275" s="5">
        <v>109110651.7535</v>
      </c>
      <c r="P275" s="5">
        <v>-2536017.62</v>
      </c>
      <c r="Q275" s="5">
        <v>172163.50469999999</v>
      </c>
      <c r="R275" s="5">
        <v>30451086.750300001</v>
      </c>
      <c r="S275" s="6">
        <f t="shared" si="30"/>
        <v>137197884.38850001</v>
      </c>
    </row>
    <row r="276" spans="1:19" ht="24.95" customHeight="1" x14ac:dyDescent="0.2">
      <c r="A276" s="140"/>
      <c r="B276" s="138"/>
      <c r="C276" s="1">
        <v>15</v>
      </c>
      <c r="D276" s="5" t="s">
        <v>313</v>
      </c>
      <c r="E276" s="5">
        <v>120452150.91850001</v>
      </c>
      <c r="F276" s="5">
        <v>0</v>
      </c>
      <c r="G276" s="5">
        <v>190059.02830000001</v>
      </c>
      <c r="H276" s="5">
        <v>30774422.356600001</v>
      </c>
      <c r="I276" s="6">
        <f t="shared" si="29"/>
        <v>151416632.30340001</v>
      </c>
      <c r="J276" s="10"/>
      <c r="K276" s="135"/>
      <c r="L276" s="138"/>
      <c r="M276" s="11">
        <v>21</v>
      </c>
      <c r="N276" s="5" t="s">
        <v>669</v>
      </c>
      <c r="O276" s="5">
        <v>134751012.30340001</v>
      </c>
      <c r="P276" s="5">
        <v>-2536017.62</v>
      </c>
      <c r="Q276" s="5">
        <v>212620.91440000001</v>
      </c>
      <c r="R276" s="5">
        <v>38425970.936800003</v>
      </c>
      <c r="S276" s="6">
        <f t="shared" si="30"/>
        <v>170853586.53460002</v>
      </c>
    </row>
    <row r="277" spans="1:19" ht="24.95" customHeight="1" x14ac:dyDescent="0.2">
      <c r="A277" s="140"/>
      <c r="B277" s="139"/>
      <c r="C277" s="1">
        <v>16</v>
      </c>
      <c r="D277" s="5" t="s">
        <v>314</v>
      </c>
      <c r="E277" s="5">
        <v>117088885.5564</v>
      </c>
      <c r="F277" s="5">
        <v>0</v>
      </c>
      <c r="G277" s="5">
        <v>184752.19949999999</v>
      </c>
      <c r="H277" s="5">
        <v>29952709.252500001</v>
      </c>
      <c r="I277" s="6">
        <f t="shared" si="29"/>
        <v>147226347.00839999</v>
      </c>
      <c r="J277" s="10"/>
      <c r="K277" s="135"/>
      <c r="L277" s="138"/>
      <c r="M277" s="11">
        <v>22</v>
      </c>
      <c r="N277" s="5" t="s">
        <v>871</v>
      </c>
      <c r="O277" s="5">
        <v>124815096.3814</v>
      </c>
      <c r="P277" s="5">
        <v>-2536017.62</v>
      </c>
      <c r="Q277" s="5">
        <v>196943.2323</v>
      </c>
      <c r="R277" s="5">
        <v>34878545.977899998</v>
      </c>
      <c r="S277" s="6">
        <f t="shared" si="30"/>
        <v>157354567.9716</v>
      </c>
    </row>
    <row r="278" spans="1:19" ht="24.95" customHeight="1" x14ac:dyDescent="0.2">
      <c r="A278" s="1"/>
      <c r="B278" s="125" t="s">
        <v>823</v>
      </c>
      <c r="C278" s="126"/>
      <c r="D278" s="127"/>
      <c r="E278" s="13">
        <f>SUM(E262:E277)</f>
        <v>1939720320.1366999</v>
      </c>
      <c r="F278" s="13">
        <f t="shared" ref="F278:I278" si="31">SUM(F262:F277)</f>
        <v>0</v>
      </c>
      <c r="G278" s="13">
        <f t="shared" si="31"/>
        <v>3060645.7127</v>
      </c>
      <c r="H278" s="13">
        <f t="shared" si="31"/>
        <v>495084499.9314999</v>
      </c>
      <c r="I278" s="13">
        <f t="shared" si="31"/>
        <v>2437865465.7809</v>
      </c>
      <c r="J278" s="10"/>
      <c r="K278" s="135"/>
      <c r="L278" s="138"/>
      <c r="M278" s="11">
        <v>23</v>
      </c>
      <c r="N278" s="5" t="s">
        <v>872</v>
      </c>
      <c r="O278" s="5">
        <v>129214979.9533</v>
      </c>
      <c r="P278" s="5">
        <v>-2536017.62</v>
      </c>
      <c r="Q278" s="5">
        <v>203885.72020000001</v>
      </c>
      <c r="R278" s="5">
        <v>38273680.464900002</v>
      </c>
      <c r="S278" s="6">
        <f t="shared" si="30"/>
        <v>165156528.51840001</v>
      </c>
    </row>
    <row r="279" spans="1:19" ht="24.95" customHeight="1" x14ac:dyDescent="0.2">
      <c r="A279" s="140">
        <v>14</v>
      </c>
      <c r="B279" s="137" t="s">
        <v>36</v>
      </c>
      <c r="C279" s="1">
        <v>1</v>
      </c>
      <c r="D279" s="5" t="s">
        <v>315</v>
      </c>
      <c r="E279" s="5">
        <v>146673992.7766</v>
      </c>
      <c r="F279" s="5">
        <v>0</v>
      </c>
      <c r="G279" s="5">
        <v>231433.94570000001</v>
      </c>
      <c r="H279" s="5">
        <v>35747891.681500003</v>
      </c>
      <c r="I279" s="6">
        <f t="shared" si="29"/>
        <v>182653318.40380001</v>
      </c>
      <c r="J279" s="10"/>
      <c r="K279" s="135"/>
      <c r="L279" s="138"/>
      <c r="M279" s="11">
        <v>24</v>
      </c>
      <c r="N279" s="5" t="s">
        <v>873</v>
      </c>
      <c r="O279" s="5">
        <v>110617446.2146</v>
      </c>
      <c r="P279" s="5">
        <v>-2536017.62</v>
      </c>
      <c r="Q279" s="5">
        <v>174541.0454</v>
      </c>
      <c r="R279" s="5">
        <v>31725591.4641</v>
      </c>
      <c r="S279" s="6">
        <f t="shared" si="30"/>
        <v>139981561.10409999</v>
      </c>
    </row>
    <row r="280" spans="1:19" ht="24.95" customHeight="1" x14ac:dyDescent="0.2">
      <c r="A280" s="140"/>
      <c r="B280" s="138"/>
      <c r="C280" s="1">
        <v>2</v>
      </c>
      <c r="D280" s="5" t="s">
        <v>316</v>
      </c>
      <c r="E280" s="5">
        <v>123583379.9491</v>
      </c>
      <c r="F280" s="5">
        <v>0</v>
      </c>
      <c r="G280" s="5">
        <v>194999.7317</v>
      </c>
      <c r="H280" s="5">
        <v>31439950.711800002</v>
      </c>
      <c r="I280" s="6">
        <f t="shared" si="29"/>
        <v>155218330.3926</v>
      </c>
      <c r="J280" s="10"/>
      <c r="K280" s="135"/>
      <c r="L280" s="138"/>
      <c r="M280" s="11">
        <v>25</v>
      </c>
      <c r="N280" s="5" t="s">
        <v>670</v>
      </c>
      <c r="O280" s="5">
        <v>101225857.71699999</v>
      </c>
      <c r="P280" s="5">
        <v>-2536017.62</v>
      </c>
      <c r="Q280" s="5">
        <v>159722.24669999999</v>
      </c>
      <c r="R280" s="5">
        <v>29342516.4507</v>
      </c>
      <c r="S280" s="6">
        <f t="shared" si="30"/>
        <v>128192078.79439999</v>
      </c>
    </row>
    <row r="281" spans="1:19" ht="24.95" customHeight="1" x14ac:dyDescent="0.2">
      <c r="A281" s="140"/>
      <c r="B281" s="138"/>
      <c r="C281" s="1">
        <v>3</v>
      </c>
      <c r="D281" s="5" t="s">
        <v>317</v>
      </c>
      <c r="E281" s="5">
        <v>167283203.26640001</v>
      </c>
      <c r="F281" s="5">
        <v>0</v>
      </c>
      <c r="G281" s="5">
        <v>263952.80469999998</v>
      </c>
      <c r="H281" s="5">
        <v>41162329.606600001</v>
      </c>
      <c r="I281" s="6">
        <f t="shared" si="29"/>
        <v>208709485.67769998</v>
      </c>
      <c r="J281" s="10"/>
      <c r="K281" s="135"/>
      <c r="L281" s="138"/>
      <c r="M281" s="11">
        <v>26</v>
      </c>
      <c r="N281" s="5" t="s">
        <v>671</v>
      </c>
      <c r="O281" s="5">
        <v>134180640.0176</v>
      </c>
      <c r="P281" s="5">
        <v>-2536017.62</v>
      </c>
      <c r="Q281" s="5">
        <v>211720.93539999999</v>
      </c>
      <c r="R281" s="5">
        <v>38541543.152599998</v>
      </c>
      <c r="S281" s="6">
        <f t="shared" si="30"/>
        <v>170397886.48559999</v>
      </c>
    </row>
    <row r="282" spans="1:19" ht="24.95" customHeight="1" x14ac:dyDescent="0.2">
      <c r="A282" s="140"/>
      <c r="B282" s="138"/>
      <c r="C282" s="1">
        <v>4</v>
      </c>
      <c r="D282" s="5" t="s">
        <v>318</v>
      </c>
      <c r="E282" s="5">
        <v>157252356.0864</v>
      </c>
      <c r="F282" s="5">
        <v>0</v>
      </c>
      <c r="G282" s="5">
        <v>248125.33249999999</v>
      </c>
      <c r="H282" s="5">
        <v>38872488.197899997</v>
      </c>
      <c r="I282" s="6">
        <f t="shared" si="29"/>
        <v>196372969.61680001</v>
      </c>
      <c r="J282" s="10"/>
      <c r="K282" s="135"/>
      <c r="L282" s="138"/>
      <c r="M282" s="11">
        <v>27</v>
      </c>
      <c r="N282" s="5" t="s">
        <v>874</v>
      </c>
      <c r="O282" s="5">
        <v>146193557.61359999</v>
      </c>
      <c r="P282" s="5">
        <v>-2536017.62</v>
      </c>
      <c r="Q282" s="5">
        <v>230675.87669999999</v>
      </c>
      <c r="R282" s="5">
        <v>42710570.064199999</v>
      </c>
      <c r="S282" s="6">
        <f t="shared" si="30"/>
        <v>186598785.93449998</v>
      </c>
    </row>
    <row r="283" spans="1:19" ht="24.95" customHeight="1" x14ac:dyDescent="0.2">
      <c r="A283" s="140"/>
      <c r="B283" s="138"/>
      <c r="C283" s="1">
        <v>5</v>
      </c>
      <c r="D283" s="5" t="s">
        <v>319</v>
      </c>
      <c r="E283" s="5">
        <v>152044918.7295</v>
      </c>
      <c r="F283" s="5">
        <v>0</v>
      </c>
      <c r="G283" s="5">
        <v>239908.62179999999</v>
      </c>
      <c r="H283" s="5">
        <v>35787285.220299996</v>
      </c>
      <c r="I283" s="6">
        <f t="shared" si="29"/>
        <v>188072112.57159999</v>
      </c>
      <c r="J283" s="10"/>
      <c r="K283" s="135"/>
      <c r="L283" s="138"/>
      <c r="M283" s="11">
        <v>28</v>
      </c>
      <c r="N283" s="5" t="s">
        <v>672</v>
      </c>
      <c r="O283" s="5">
        <v>111970366.27069999</v>
      </c>
      <c r="P283" s="5">
        <v>-2536017.62</v>
      </c>
      <c r="Q283" s="5">
        <v>176675.79079999999</v>
      </c>
      <c r="R283" s="5">
        <v>31968105.847600002</v>
      </c>
      <c r="S283" s="6">
        <f t="shared" si="30"/>
        <v>141579130.28909999</v>
      </c>
    </row>
    <row r="284" spans="1:19" ht="24.95" customHeight="1" x14ac:dyDescent="0.2">
      <c r="A284" s="140"/>
      <c r="B284" s="138"/>
      <c r="C284" s="1">
        <v>6</v>
      </c>
      <c r="D284" s="5" t="s">
        <v>320</v>
      </c>
      <c r="E284" s="5">
        <v>146186366.56110001</v>
      </c>
      <c r="F284" s="5">
        <v>0</v>
      </c>
      <c r="G284" s="5">
        <v>230664.5301</v>
      </c>
      <c r="H284" s="5">
        <v>33847370.798500001</v>
      </c>
      <c r="I284" s="6">
        <f t="shared" si="29"/>
        <v>180264401.8897</v>
      </c>
      <c r="J284" s="10"/>
      <c r="K284" s="135"/>
      <c r="L284" s="138"/>
      <c r="M284" s="11">
        <v>29</v>
      </c>
      <c r="N284" s="5" t="s">
        <v>673</v>
      </c>
      <c r="O284" s="5">
        <v>134657341.7525</v>
      </c>
      <c r="P284" s="5">
        <v>-2536017.62</v>
      </c>
      <c r="Q284" s="5">
        <v>212473.11350000001</v>
      </c>
      <c r="R284" s="5">
        <v>35057187.985100001</v>
      </c>
      <c r="S284" s="6">
        <f t="shared" si="30"/>
        <v>167390985.23109999</v>
      </c>
    </row>
    <row r="285" spans="1:19" ht="24.95" customHeight="1" x14ac:dyDescent="0.2">
      <c r="A285" s="140"/>
      <c r="B285" s="138"/>
      <c r="C285" s="1">
        <v>7</v>
      </c>
      <c r="D285" s="5" t="s">
        <v>321</v>
      </c>
      <c r="E285" s="5">
        <v>147602315.32609999</v>
      </c>
      <c r="F285" s="5">
        <v>0</v>
      </c>
      <c r="G285" s="5">
        <v>232898.72719999999</v>
      </c>
      <c r="H285" s="5">
        <v>36491219.000299998</v>
      </c>
      <c r="I285" s="6">
        <f t="shared" si="29"/>
        <v>184326433.05359998</v>
      </c>
      <c r="J285" s="10"/>
      <c r="K285" s="135"/>
      <c r="L285" s="138"/>
      <c r="M285" s="11">
        <v>30</v>
      </c>
      <c r="N285" s="5" t="s">
        <v>875</v>
      </c>
      <c r="O285" s="5">
        <v>113695726.7343</v>
      </c>
      <c r="P285" s="5">
        <v>-2536017.62</v>
      </c>
      <c r="Q285" s="5">
        <v>179398.20240000001</v>
      </c>
      <c r="R285" s="5">
        <v>33265952.403499998</v>
      </c>
      <c r="S285" s="6">
        <f t="shared" si="30"/>
        <v>144605059.7202</v>
      </c>
    </row>
    <row r="286" spans="1:19" ht="24.95" customHeight="1" x14ac:dyDescent="0.2">
      <c r="A286" s="140"/>
      <c r="B286" s="138"/>
      <c r="C286" s="1">
        <v>8</v>
      </c>
      <c r="D286" s="5" t="s">
        <v>322</v>
      </c>
      <c r="E286" s="5">
        <v>159752536.13069999</v>
      </c>
      <c r="F286" s="5">
        <v>0</v>
      </c>
      <c r="G286" s="5">
        <v>252070.31640000001</v>
      </c>
      <c r="H286" s="5">
        <v>39847561.887100004</v>
      </c>
      <c r="I286" s="6">
        <f t="shared" si="29"/>
        <v>199852168.33419999</v>
      </c>
      <c r="J286" s="10"/>
      <c r="K286" s="135"/>
      <c r="L286" s="138"/>
      <c r="M286" s="11">
        <v>31</v>
      </c>
      <c r="N286" s="5" t="s">
        <v>674</v>
      </c>
      <c r="O286" s="5">
        <v>114192059.3785</v>
      </c>
      <c r="P286" s="5">
        <v>-2536017.62</v>
      </c>
      <c r="Q286" s="5">
        <v>180181.35569999999</v>
      </c>
      <c r="R286" s="5">
        <v>34094621.242899999</v>
      </c>
      <c r="S286" s="6">
        <f t="shared" si="30"/>
        <v>145930844.35710001</v>
      </c>
    </row>
    <row r="287" spans="1:19" ht="24.95" customHeight="1" x14ac:dyDescent="0.2">
      <c r="A287" s="140"/>
      <c r="B287" s="138"/>
      <c r="C287" s="1">
        <v>9</v>
      </c>
      <c r="D287" s="5" t="s">
        <v>323</v>
      </c>
      <c r="E287" s="5">
        <v>145363041.38890001</v>
      </c>
      <c r="F287" s="5">
        <v>0</v>
      </c>
      <c r="G287" s="5">
        <v>229365.42180000001</v>
      </c>
      <c r="H287" s="5">
        <v>32349881.265500002</v>
      </c>
      <c r="I287" s="6">
        <f t="shared" si="29"/>
        <v>177942288.07620001</v>
      </c>
      <c r="J287" s="10"/>
      <c r="K287" s="135"/>
      <c r="L287" s="138"/>
      <c r="M287" s="11">
        <v>32</v>
      </c>
      <c r="N287" s="5" t="s">
        <v>675</v>
      </c>
      <c r="O287" s="5">
        <v>113637550.4465</v>
      </c>
      <c r="P287" s="5">
        <v>-2536017.62</v>
      </c>
      <c r="Q287" s="5">
        <v>179306.40719999999</v>
      </c>
      <c r="R287" s="5">
        <v>32354817.972600002</v>
      </c>
      <c r="S287" s="6">
        <f t="shared" si="30"/>
        <v>143635657.20629999</v>
      </c>
    </row>
    <row r="288" spans="1:19" ht="24.95" customHeight="1" x14ac:dyDescent="0.2">
      <c r="A288" s="140"/>
      <c r="B288" s="138"/>
      <c r="C288" s="1">
        <v>10</v>
      </c>
      <c r="D288" s="5" t="s">
        <v>324</v>
      </c>
      <c r="E288" s="5">
        <v>135938793.33649999</v>
      </c>
      <c r="F288" s="5">
        <v>0</v>
      </c>
      <c r="G288" s="5">
        <v>214495.09020000001</v>
      </c>
      <c r="H288" s="5">
        <v>32422582.074900001</v>
      </c>
      <c r="I288" s="6">
        <f t="shared" si="29"/>
        <v>168575870.5016</v>
      </c>
      <c r="J288" s="10"/>
      <c r="K288" s="136"/>
      <c r="L288" s="139"/>
      <c r="M288" s="11">
        <v>33</v>
      </c>
      <c r="N288" s="5" t="s">
        <v>676</v>
      </c>
      <c r="O288" s="5">
        <v>130988829.9228</v>
      </c>
      <c r="P288" s="5">
        <v>-2536017.62</v>
      </c>
      <c r="Q288" s="5">
        <v>206684.64240000001</v>
      </c>
      <c r="R288" s="5">
        <v>34484811.235600002</v>
      </c>
      <c r="S288" s="6">
        <f t="shared" si="30"/>
        <v>163144308.18079999</v>
      </c>
    </row>
    <row r="289" spans="1:19" ht="24.95" customHeight="1" x14ac:dyDescent="0.2">
      <c r="A289" s="140"/>
      <c r="B289" s="138"/>
      <c r="C289" s="1">
        <v>11</v>
      </c>
      <c r="D289" s="5" t="s">
        <v>325</v>
      </c>
      <c r="E289" s="5">
        <v>142318778.84920001</v>
      </c>
      <c r="F289" s="5">
        <v>0</v>
      </c>
      <c r="G289" s="5">
        <v>224561.9411</v>
      </c>
      <c r="H289" s="5">
        <v>32446592.737799998</v>
      </c>
      <c r="I289" s="6">
        <f t="shared" si="29"/>
        <v>174989933.52810001</v>
      </c>
      <c r="J289" s="10"/>
      <c r="K289" s="17"/>
      <c r="L289" s="125" t="s">
        <v>840</v>
      </c>
      <c r="M289" s="126"/>
      <c r="N289" s="127"/>
      <c r="O289" s="13">
        <f>SUM(O256:O288)</f>
        <v>4226896143.7214999</v>
      </c>
      <c r="P289" s="13">
        <f t="shared" ref="P289:S289" si="32">SUM(P256:P288)</f>
        <v>-83688581.460000008</v>
      </c>
      <c r="Q289" s="13">
        <f t="shared" si="32"/>
        <v>6669534.4819</v>
      </c>
      <c r="R289" s="13">
        <f t="shared" si="32"/>
        <v>1198411939.5035</v>
      </c>
      <c r="S289" s="13">
        <f t="shared" si="32"/>
        <v>5348289036.2469006</v>
      </c>
    </row>
    <row r="290" spans="1:19" ht="24.95" customHeight="1" x14ac:dyDescent="0.2">
      <c r="A290" s="140"/>
      <c r="B290" s="138"/>
      <c r="C290" s="1">
        <v>12</v>
      </c>
      <c r="D290" s="5" t="s">
        <v>326</v>
      </c>
      <c r="E290" s="5">
        <v>138181557.26370001</v>
      </c>
      <c r="F290" s="5">
        <v>0</v>
      </c>
      <c r="G290" s="5">
        <v>218033.90229999999</v>
      </c>
      <c r="H290" s="5">
        <v>32307544.915600002</v>
      </c>
      <c r="I290" s="6">
        <f t="shared" si="29"/>
        <v>170707136.08160001</v>
      </c>
      <c r="J290" s="10"/>
      <c r="K290" s="134">
        <v>31</v>
      </c>
      <c r="L290" s="137" t="s">
        <v>53</v>
      </c>
      <c r="M290" s="11">
        <v>1</v>
      </c>
      <c r="N290" s="5" t="s">
        <v>677</v>
      </c>
      <c r="O290" s="5">
        <v>154512686.57679999</v>
      </c>
      <c r="P290" s="5">
        <v>0</v>
      </c>
      <c r="Q290" s="5">
        <v>243802.46309999999</v>
      </c>
      <c r="R290" s="5">
        <v>32799441.0233</v>
      </c>
      <c r="S290" s="6">
        <f t="shared" si="30"/>
        <v>187555930.06319997</v>
      </c>
    </row>
    <row r="291" spans="1:19" ht="24.95" customHeight="1" x14ac:dyDescent="0.2">
      <c r="A291" s="140"/>
      <c r="B291" s="138"/>
      <c r="C291" s="1">
        <v>13</v>
      </c>
      <c r="D291" s="5" t="s">
        <v>327</v>
      </c>
      <c r="E291" s="5">
        <v>178963193.26530001</v>
      </c>
      <c r="F291" s="5">
        <v>0</v>
      </c>
      <c r="G291" s="5">
        <v>282382.42619999999</v>
      </c>
      <c r="H291" s="5">
        <v>43205175.533100002</v>
      </c>
      <c r="I291" s="6">
        <f t="shared" si="29"/>
        <v>222450751.22460002</v>
      </c>
      <c r="J291" s="10"/>
      <c r="K291" s="135"/>
      <c r="L291" s="138"/>
      <c r="M291" s="11">
        <v>2</v>
      </c>
      <c r="N291" s="5" t="s">
        <v>518</v>
      </c>
      <c r="O291" s="5">
        <v>155865258.2387</v>
      </c>
      <c r="P291" s="5">
        <v>0</v>
      </c>
      <c r="Q291" s="5">
        <v>245936.6587</v>
      </c>
      <c r="R291" s="5">
        <v>33574737.9714</v>
      </c>
      <c r="S291" s="6">
        <f t="shared" si="30"/>
        <v>189685932.86879998</v>
      </c>
    </row>
    <row r="292" spans="1:19" ht="24.95" customHeight="1" x14ac:dyDescent="0.2">
      <c r="A292" s="140"/>
      <c r="B292" s="138"/>
      <c r="C292" s="1">
        <v>14</v>
      </c>
      <c r="D292" s="5" t="s">
        <v>328</v>
      </c>
      <c r="E292" s="5">
        <v>122793923.53640001</v>
      </c>
      <c r="F292" s="5">
        <v>0</v>
      </c>
      <c r="G292" s="5">
        <v>193754.0643</v>
      </c>
      <c r="H292" s="5">
        <v>30962680.264899999</v>
      </c>
      <c r="I292" s="6">
        <f t="shared" si="29"/>
        <v>153950357.86559999</v>
      </c>
      <c r="J292" s="10"/>
      <c r="K292" s="135"/>
      <c r="L292" s="138"/>
      <c r="M292" s="11">
        <v>3</v>
      </c>
      <c r="N292" s="5" t="s">
        <v>678</v>
      </c>
      <c r="O292" s="5">
        <v>155186058.46380001</v>
      </c>
      <c r="P292" s="5">
        <v>0</v>
      </c>
      <c r="Q292" s="5">
        <v>244864.96309999999</v>
      </c>
      <c r="R292" s="5">
        <v>33012594.178399999</v>
      </c>
      <c r="S292" s="6">
        <f t="shared" si="30"/>
        <v>188443517.60530001</v>
      </c>
    </row>
    <row r="293" spans="1:19" ht="24.95" customHeight="1" x14ac:dyDescent="0.2">
      <c r="A293" s="140"/>
      <c r="B293" s="138"/>
      <c r="C293" s="1">
        <v>15</v>
      </c>
      <c r="D293" s="5" t="s">
        <v>329</v>
      </c>
      <c r="E293" s="5">
        <v>135913015.35389999</v>
      </c>
      <c r="F293" s="5">
        <v>0</v>
      </c>
      <c r="G293" s="5">
        <v>214454.41560000001</v>
      </c>
      <c r="H293" s="5">
        <v>34432455.1413</v>
      </c>
      <c r="I293" s="6">
        <f t="shared" si="29"/>
        <v>170559924.91079998</v>
      </c>
      <c r="J293" s="10"/>
      <c r="K293" s="135"/>
      <c r="L293" s="138"/>
      <c r="M293" s="11">
        <v>4</v>
      </c>
      <c r="N293" s="5" t="s">
        <v>679</v>
      </c>
      <c r="O293" s="5">
        <v>117816094.2861</v>
      </c>
      <c r="P293" s="5">
        <v>0</v>
      </c>
      <c r="Q293" s="5">
        <v>185899.6476</v>
      </c>
      <c r="R293" s="5">
        <v>26802460.274099998</v>
      </c>
      <c r="S293" s="6">
        <f t="shared" si="30"/>
        <v>144804454.2078</v>
      </c>
    </row>
    <row r="294" spans="1:19" ht="24.95" customHeight="1" x14ac:dyDescent="0.2">
      <c r="A294" s="140"/>
      <c r="B294" s="138"/>
      <c r="C294" s="1">
        <v>16</v>
      </c>
      <c r="D294" s="5" t="s">
        <v>330</v>
      </c>
      <c r="E294" s="5">
        <v>154327416.71309999</v>
      </c>
      <c r="F294" s="5">
        <v>0</v>
      </c>
      <c r="G294" s="5">
        <v>243510.12950000001</v>
      </c>
      <c r="H294" s="5">
        <v>38146817.745300002</v>
      </c>
      <c r="I294" s="6">
        <f t="shared" si="29"/>
        <v>192717744.58789998</v>
      </c>
      <c r="J294" s="10"/>
      <c r="K294" s="135"/>
      <c r="L294" s="138"/>
      <c r="M294" s="11">
        <v>5</v>
      </c>
      <c r="N294" s="5" t="s">
        <v>680</v>
      </c>
      <c r="O294" s="5">
        <v>204983924.87470001</v>
      </c>
      <c r="P294" s="5">
        <v>0</v>
      </c>
      <c r="Q294" s="5">
        <v>323440.01569999999</v>
      </c>
      <c r="R294" s="5">
        <v>49789693.749300003</v>
      </c>
      <c r="S294" s="6">
        <f t="shared" si="30"/>
        <v>255097058.63970003</v>
      </c>
    </row>
    <row r="295" spans="1:19" ht="24.95" customHeight="1" x14ac:dyDescent="0.2">
      <c r="A295" s="140"/>
      <c r="B295" s="139"/>
      <c r="C295" s="1">
        <v>17</v>
      </c>
      <c r="D295" s="5" t="s">
        <v>331</v>
      </c>
      <c r="E295" s="5">
        <v>127804430.0794</v>
      </c>
      <c r="F295" s="5">
        <v>0</v>
      </c>
      <c r="G295" s="5">
        <v>201660.04190000001</v>
      </c>
      <c r="H295" s="5">
        <v>30821759.7447</v>
      </c>
      <c r="I295" s="6">
        <f t="shared" si="29"/>
        <v>158827849.866</v>
      </c>
      <c r="J295" s="10"/>
      <c r="K295" s="135"/>
      <c r="L295" s="138"/>
      <c r="M295" s="11">
        <v>6</v>
      </c>
      <c r="N295" s="5" t="s">
        <v>681</v>
      </c>
      <c r="O295" s="5">
        <v>177258942.074</v>
      </c>
      <c r="P295" s="5">
        <v>0</v>
      </c>
      <c r="Q295" s="5">
        <v>279693.32250000001</v>
      </c>
      <c r="R295" s="5">
        <v>41591022.158699997</v>
      </c>
      <c r="S295" s="6">
        <f t="shared" si="30"/>
        <v>219129657.55519998</v>
      </c>
    </row>
    <row r="296" spans="1:19" ht="24.95" customHeight="1" x14ac:dyDescent="0.2">
      <c r="A296" s="1"/>
      <c r="B296" s="125" t="s">
        <v>824</v>
      </c>
      <c r="C296" s="126"/>
      <c r="D296" s="127"/>
      <c r="E296" s="13">
        <f>SUM(E279:E295)</f>
        <v>2481983218.6123004</v>
      </c>
      <c r="F296" s="13">
        <f t="shared" ref="F296:I296" si="33">SUM(F279:F295)</f>
        <v>0</v>
      </c>
      <c r="G296" s="13">
        <f t="shared" si="33"/>
        <v>3916271.4430000004</v>
      </c>
      <c r="H296" s="13">
        <f t="shared" si="33"/>
        <v>600291586.52709997</v>
      </c>
      <c r="I296" s="13">
        <f t="shared" si="33"/>
        <v>3086191076.5824003</v>
      </c>
      <c r="J296" s="10"/>
      <c r="K296" s="135"/>
      <c r="L296" s="138"/>
      <c r="M296" s="11">
        <v>7</v>
      </c>
      <c r="N296" s="5" t="s">
        <v>682</v>
      </c>
      <c r="O296" s="5">
        <v>155605610.14559999</v>
      </c>
      <c r="P296" s="5">
        <v>0</v>
      </c>
      <c r="Q296" s="5">
        <v>245526.96520000001</v>
      </c>
      <c r="R296" s="5">
        <v>32172822.9155</v>
      </c>
      <c r="S296" s="6">
        <f t="shared" si="30"/>
        <v>188023960.02630001</v>
      </c>
    </row>
    <row r="297" spans="1:19" ht="24.95" customHeight="1" x14ac:dyDescent="0.2">
      <c r="A297" s="140">
        <v>15</v>
      </c>
      <c r="B297" s="137" t="s">
        <v>37</v>
      </c>
      <c r="C297" s="1">
        <v>1</v>
      </c>
      <c r="D297" s="5" t="s">
        <v>332</v>
      </c>
      <c r="E297" s="5">
        <v>203914218.8353</v>
      </c>
      <c r="F297" s="5">
        <v>-4907596.13</v>
      </c>
      <c r="G297" s="5">
        <v>321752.14809999999</v>
      </c>
      <c r="H297" s="5">
        <v>44347685.289999999</v>
      </c>
      <c r="I297" s="6">
        <f t="shared" si="29"/>
        <v>243676060.14339998</v>
      </c>
      <c r="J297" s="10"/>
      <c r="K297" s="135"/>
      <c r="L297" s="138"/>
      <c r="M297" s="11">
        <v>8</v>
      </c>
      <c r="N297" s="5" t="s">
        <v>683</v>
      </c>
      <c r="O297" s="5">
        <v>137424854.9499</v>
      </c>
      <c r="P297" s="5">
        <v>0</v>
      </c>
      <c r="Q297" s="5">
        <v>216839.91699999999</v>
      </c>
      <c r="R297" s="5">
        <v>29198309.762699999</v>
      </c>
      <c r="S297" s="6">
        <f t="shared" si="30"/>
        <v>166840004.62959999</v>
      </c>
    </row>
    <row r="298" spans="1:19" ht="24.95" customHeight="1" x14ac:dyDescent="0.2">
      <c r="A298" s="140"/>
      <c r="B298" s="138"/>
      <c r="C298" s="1">
        <v>2</v>
      </c>
      <c r="D298" s="5" t="s">
        <v>333</v>
      </c>
      <c r="E298" s="5">
        <v>148089131.8389</v>
      </c>
      <c r="F298" s="5">
        <v>-4907596.13</v>
      </c>
      <c r="G298" s="5">
        <v>233666.8651</v>
      </c>
      <c r="H298" s="5">
        <v>35967094.470799997</v>
      </c>
      <c r="I298" s="6">
        <f t="shared" si="29"/>
        <v>179382297.04479998</v>
      </c>
      <c r="J298" s="10"/>
      <c r="K298" s="135"/>
      <c r="L298" s="138"/>
      <c r="M298" s="11">
        <v>9</v>
      </c>
      <c r="N298" s="5" t="s">
        <v>684</v>
      </c>
      <c r="O298" s="5">
        <v>140953337.509</v>
      </c>
      <c r="P298" s="5">
        <v>0</v>
      </c>
      <c r="Q298" s="5">
        <v>222407.4387</v>
      </c>
      <c r="R298" s="5">
        <v>30483716.253800001</v>
      </c>
      <c r="S298" s="6">
        <f t="shared" si="30"/>
        <v>171659461.2015</v>
      </c>
    </row>
    <row r="299" spans="1:19" ht="24.95" customHeight="1" x14ac:dyDescent="0.2">
      <c r="A299" s="140"/>
      <c r="B299" s="138"/>
      <c r="C299" s="1">
        <v>3</v>
      </c>
      <c r="D299" s="5" t="s">
        <v>849</v>
      </c>
      <c r="E299" s="5">
        <v>149048457.5589</v>
      </c>
      <c r="F299" s="5">
        <v>-4907596.13</v>
      </c>
      <c r="G299" s="5">
        <v>235180.56589999999</v>
      </c>
      <c r="H299" s="5">
        <v>35271186.539099999</v>
      </c>
      <c r="I299" s="6">
        <f t="shared" si="29"/>
        <v>179647228.53389999</v>
      </c>
      <c r="J299" s="10"/>
      <c r="K299" s="135"/>
      <c r="L299" s="138"/>
      <c r="M299" s="11">
        <v>10</v>
      </c>
      <c r="N299" s="5" t="s">
        <v>685</v>
      </c>
      <c r="O299" s="5">
        <v>133714668.0182</v>
      </c>
      <c r="P299" s="5">
        <v>0</v>
      </c>
      <c r="Q299" s="5">
        <v>210985.6876</v>
      </c>
      <c r="R299" s="5">
        <v>28187119.756099999</v>
      </c>
      <c r="S299" s="6">
        <f t="shared" si="30"/>
        <v>162112773.4619</v>
      </c>
    </row>
    <row r="300" spans="1:19" ht="24.95" customHeight="1" x14ac:dyDescent="0.2">
      <c r="A300" s="140"/>
      <c r="B300" s="138"/>
      <c r="C300" s="1">
        <v>4</v>
      </c>
      <c r="D300" s="5" t="s">
        <v>334</v>
      </c>
      <c r="E300" s="5">
        <v>162408406.87369999</v>
      </c>
      <c r="F300" s="5">
        <v>-4907596.13</v>
      </c>
      <c r="G300" s="5">
        <v>256260.9615</v>
      </c>
      <c r="H300" s="5">
        <v>35608673.461099997</v>
      </c>
      <c r="I300" s="6">
        <f t="shared" si="29"/>
        <v>193365745.1663</v>
      </c>
      <c r="J300" s="10"/>
      <c r="K300" s="135"/>
      <c r="L300" s="138"/>
      <c r="M300" s="11">
        <v>11</v>
      </c>
      <c r="N300" s="5" t="s">
        <v>686</v>
      </c>
      <c r="O300" s="5">
        <v>184744155.6381</v>
      </c>
      <c r="P300" s="5">
        <v>0</v>
      </c>
      <c r="Q300" s="5">
        <v>291504.0906</v>
      </c>
      <c r="R300" s="5">
        <v>40802816.971299998</v>
      </c>
      <c r="S300" s="6">
        <f t="shared" si="30"/>
        <v>225838476.70000002</v>
      </c>
    </row>
    <row r="301" spans="1:19" ht="24.95" customHeight="1" x14ac:dyDescent="0.2">
      <c r="A301" s="140"/>
      <c r="B301" s="138"/>
      <c r="C301" s="1">
        <v>5</v>
      </c>
      <c r="D301" s="5" t="s">
        <v>335</v>
      </c>
      <c r="E301" s="5">
        <v>157964402.55849999</v>
      </c>
      <c r="F301" s="5">
        <v>-4907596.13</v>
      </c>
      <c r="G301" s="5">
        <v>249248.85639999999</v>
      </c>
      <c r="H301" s="5">
        <v>37541364.619400002</v>
      </c>
      <c r="I301" s="6">
        <f t="shared" si="29"/>
        <v>190847419.9043</v>
      </c>
      <c r="J301" s="10"/>
      <c r="K301" s="135"/>
      <c r="L301" s="138"/>
      <c r="M301" s="11">
        <v>12</v>
      </c>
      <c r="N301" s="5" t="s">
        <v>687</v>
      </c>
      <c r="O301" s="5">
        <v>124379434.229</v>
      </c>
      <c r="P301" s="5">
        <v>0</v>
      </c>
      <c r="Q301" s="5">
        <v>196255.80979999999</v>
      </c>
      <c r="R301" s="5">
        <v>27592270.631200001</v>
      </c>
      <c r="S301" s="6">
        <f t="shared" si="30"/>
        <v>152167960.67000002</v>
      </c>
    </row>
    <row r="302" spans="1:19" ht="24.95" customHeight="1" x14ac:dyDescent="0.2">
      <c r="A302" s="140"/>
      <c r="B302" s="138"/>
      <c r="C302" s="1">
        <v>6</v>
      </c>
      <c r="D302" s="5" t="s">
        <v>37</v>
      </c>
      <c r="E302" s="5">
        <v>172003168.3211</v>
      </c>
      <c r="F302" s="5">
        <v>-4907596.13</v>
      </c>
      <c r="G302" s="5">
        <v>271400.34269999998</v>
      </c>
      <c r="H302" s="5">
        <v>39675772.098999999</v>
      </c>
      <c r="I302" s="6">
        <f t="shared" si="29"/>
        <v>207042744.63280001</v>
      </c>
      <c r="J302" s="10"/>
      <c r="K302" s="135"/>
      <c r="L302" s="138"/>
      <c r="M302" s="11">
        <v>13</v>
      </c>
      <c r="N302" s="5" t="s">
        <v>688</v>
      </c>
      <c r="O302" s="5">
        <v>166048951.48879999</v>
      </c>
      <c r="P302" s="5">
        <v>0</v>
      </c>
      <c r="Q302" s="5">
        <v>262005.30369999999</v>
      </c>
      <c r="R302" s="5">
        <v>33897510.838100001</v>
      </c>
      <c r="S302" s="6">
        <f t="shared" si="30"/>
        <v>200208467.63059998</v>
      </c>
    </row>
    <row r="303" spans="1:19" ht="24.95" customHeight="1" x14ac:dyDescent="0.2">
      <c r="A303" s="140"/>
      <c r="B303" s="138"/>
      <c r="C303" s="1">
        <v>7</v>
      </c>
      <c r="D303" s="5" t="s">
        <v>336</v>
      </c>
      <c r="E303" s="5">
        <v>134866378.3017</v>
      </c>
      <c r="F303" s="5">
        <v>-4907596.13</v>
      </c>
      <c r="G303" s="5">
        <v>212802.94810000001</v>
      </c>
      <c r="H303" s="5">
        <v>31770645.910799999</v>
      </c>
      <c r="I303" s="6">
        <f t="shared" si="29"/>
        <v>161942231.03060001</v>
      </c>
      <c r="J303" s="10"/>
      <c r="K303" s="135"/>
      <c r="L303" s="138"/>
      <c r="M303" s="11">
        <v>14</v>
      </c>
      <c r="N303" s="5" t="s">
        <v>689</v>
      </c>
      <c r="O303" s="5">
        <v>165808789.7931</v>
      </c>
      <c r="P303" s="5">
        <v>0</v>
      </c>
      <c r="Q303" s="5">
        <v>261626.3573</v>
      </c>
      <c r="R303" s="5">
        <v>34248240.4098</v>
      </c>
      <c r="S303" s="6">
        <f t="shared" si="30"/>
        <v>200318656.56020001</v>
      </c>
    </row>
    <row r="304" spans="1:19" ht="24.95" customHeight="1" x14ac:dyDescent="0.2">
      <c r="A304" s="140"/>
      <c r="B304" s="138"/>
      <c r="C304" s="1">
        <v>8</v>
      </c>
      <c r="D304" s="5" t="s">
        <v>337</v>
      </c>
      <c r="E304" s="5">
        <v>144669033.31420001</v>
      </c>
      <c r="F304" s="5">
        <v>-4907596.13</v>
      </c>
      <c r="G304" s="5">
        <v>228270.36040000001</v>
      </c>
      <c r="H304" s="5">
        <v>34813311.892300002</v>
      </c>
      <c r="I304" s="6">
        <f t="shared" si="29"/>
        <v>174803019.43690002</v>
      </c>
      <c r="J304" s="10"/>
      <c r="K304" s="135"/>
      <c r="L304" s="138"/>
      <c r="M304" s="11">
        <v>15</v>
      </c>
      <c r="N304" s="5" t="s">
        <v>690</v>
      </c>
      <c r="O304" s="5">
        <v>131034751.77079999</v>
      </c>
      <c r="P304" s="5">
        <v>0</v>
      </c>
      <c r="Q304" s="5">
        <v>206757.10159999999</v>
      </c>
      <c r="R304" s="5">
        <v>29876025.771600001</v>
      </c>
      <c r="S304" s="6">
        <f t="shared" si="30"/>
        <v>161117534.64399999</v>
      </c>
    </row>
    <row r="305" spans="1:19" ht="24.95" customHeight="1" x14ac:dyDescent="0.2">
      <c r="A305" s="140"/>
      <c r="B305" s="138"/>
      <c r="C305" s="1">
        <v>9</v>
      </c>
      <c r="D305" s="5" t="s">
        <v>338</v>
      </c>
      <c r="E305" s="5">
        <v>131892230.18970001</v>
      </c>
      <c r="F305" s="5">
        <v>-4907596.13</v>
      </c>
      <c r="G305" s="5">
        <v>208110.09950000001</v>
      </c>
      <c r="H305" s="5">
        <v>30993476.264899999</v>
      </c>
      <c r="I305" s="6">
        <f t="shared" si="29"/>
        <v>158186220.42410001</v>
      </c>
      <c r="J305" s="10"/>
      <c r="K305" s="135"/>
      <c r="L305" s="138"/>
      <c r="M305" s="11">
        <v>16</v>
      </c>
      <c r="N305" s="5" t="s">
        <v>691</v>
      </c>
      <c r="O305" s="5">
        <v>166962073.27320001</v>
      </c>
      <c r="P305" s="5">
        <v>0</v>
      </c>
      <c r="Q305" s="5">
        <v>263446.10019999999</v>
      </c>
      <c r="R305" s="5">
        <v>34989828.7949</v>
      </c>
      <c r="S305" s="6">
        <f t="shared" si="30"/>
        <v>202215348.1683</v>
      </c>
    </row>
    <row r="306" spans="1:19" ht="24.95" customHeight="1" x14ac:dyDescent="0.2">
      <c r="A306" s="140"/>
      <c r="B306" s="138"/>
      <c r="C306" s="1">
        <v>10</v>
      </c>
      <c r="D306" s="5" t="s">
        <v>339</v>
      </c>
      <c r="E306" s="5">
        <v>125083083.6064</v>
      </c>
      <c r="F306" s="5">
        <v>-4907596.13</v>
      </c>
      <c r="G306" s="5">
        <v>197366.084</v>
      </c>
      <c r="H306" s="5">
        <v>31885348.6598</v>
      </c>
      <c r="I306" s="6">
        <f t="shared" si="29"/>
        <v>152258202.2202</v>
      </c>
      <c r="J306" s="10"/>
      <c r="K306" s="136"/>
      <c r="L306" s="139"/>
      <c r="M306" s="11">
        <v>17</v>
      </c>
      <c r="N306" s="5" t="s">
        <v>692</v>
      </c>
      <c r="O306" s="5">
        <v>177397946.09540001</v>
      </c>
      <c r="P306" s="5">
        <v>0</v>
      </c>
      <c r="Q306" s="5">
        <v>279912.65419999999</v>
      </c>
      <c r="R306" s="5">
        <v>31892988.337299999</v>
      </c>
      <c r="S306" s="6">
        <f t="shared" si="30"/>
        <v>209570847.0869</v>
      </c>
    </row>
    <row r="307" spans="1:19" ht="24.95" customHeight="1" x14ac:dyDescent="0.2">
      <c r="A307" s="140"/>
      <c r="B307" s="139"/>
      <c r="C307" s="1">
        <v>11</v>
      </c>
      <c r="D307" s="5" t="s">
        <v>340</v>
      </c>
      <c r="E307" s="5">
        <v>170718123.47760001</v>
      </c>
      <c r="F307" s="5">
        <v>-4907596.13</v>
      </c>
      <c r="G307" s="5">
        <v>269372.69630000001</v>
      </c>
      <c r="H307" s="5">
        <v>38822891.950499997</v>
      </c>
      <c r="I307" s="6">
        <f t="shared" si="29"/>
        <v>204902791.99440002</v>
      </c>
      <c r="J307" s="10"/>
      <c r="K307" s="17"/>
      <c r="L307" s="125" t="s">
        <v>841</v>
      </c>
      <c r="M307" s="126"/>
      <c r="N307" s="127"/>
      <c r="O307" s="13">
        <f>SUM(O290:O306)</f>
        <v>2649697537.4252</v>
      </c>
      <c r="P307" s="13">
        <f t="shared" ref="P307:S307" si="34">SUM(P290:P306)</f>
        <v>0</v>
      </c>
      <c r="Q307" s="13">
        <f t="shared" si="34"/>
        <v>4180904.4965999993</v>
      </c>
      <c r="R307" s="13">
        <f t="shared" si="34"/>
        <v>570911599.79750001</v>
      </c>
      <c r="S307" s="13">
        <f t="shared" si="34"/>
        <v>3224790041.7193003</v>
      </c>
    </row>
    <row r="308" spans="1:19" ht="24.95" customHeight="1" x14ac:dyDescent="0.2">
      <c r="A308" s="1"/>
      <c r="B308" s="125" t="s">
        <v>825</v>
      </c>
      <c r="C308" s="126"/>
      <c r="D308" s="127"/>
      <c r="E308" s="13">
        <f>SUM(E297:E307)</f>
        <v>1700656634.8759999</v>
      </c>
      <c r="F308" s="13">
        <f t="shared" ref="F308:I308" si="35">SUM(F297:F307)</f>
        <v>-53983557.430000007</v>
      </c>
      <c r="G308" s="13">
        <f t="shared" si="35"/>
        <v>2683431.9279999994</v>
      </c>
      <c r="H308" s="13">
        <f t="shared" si="35"/>
        <v>396697451.1577</v>
      </c>
      <c r="I308" s="13">
        <f t="shared" si="35"/>
        <v>2046053960.5317001</v>
      </c>
      <c r="J308" s="10"/>
      <c r="K308" s="134">
        <v>32</v>
      </c>
      <c r="L308" s="137" t="s">
        <v>54</v>
      </c>
      <c r="M308" s="11">
        <v>1</v>
      </c>
      <c r="N308" s="5" t="s">
        <v>693</v>
      </c>
      <c r="O308" s="5">
        <v>118032889.47239999</v>
      </c>
      <c r="P308" s="5">
        <v>0</v>
      </c>
      <c r="Q308" s="5">
        <v>186241.7243</v>
      </c>
      <c r="R308" s="5">
        <v>38404695.590400003</v>
      </c>
      <c r="S308" s="6">
        <f t="shared" si="30"/>
        <v>156623826.78709999</v>
      </c>
    </row>
    <row r="309" spans="1:19" ht="24.95" customHeight="1" x14ac:dyDescent="0.2">
      <c r="A309" s="140">
        <v>16</v>
      </c>
      <c r="B309" s="137" t="s">
        <v>38</v>
      </c>
      <c r="C309" s="1">
        <v>1</v>
      </c>
      <c r="D309" s="5" t="s">
        <v>341</v>
      </c>
      <c r="E309" s="5">
        <v>133449704.1521</v>
      </c>
      <c r="F309" s="5">
        <v>0</v>
      </c>
      <c r="G309" s="5">
        <v>210567.60639999999</v>
      </c>
      <c r="H309" s="5">
        <v>33642679.661600001</v>
      </c>
      <c r="I309" s="6">
        <f t="shared" si="29"/>
        <v>167302951.4201</v>
      </c>
      <c r="J309" s="10"/>
      <c r="K309" s="135"/>
      <c r="L309" s="138"/>
      <c r="M309" s="11">
        <v>2</v>
      </c>
      <c r="N309" s="5" t="s">
        <v>694</v>
      </c>
      <c r="O309" s="5">
        <v>147472928.66280001</v>
      </c>
      <c r="P309" s="5">
        <v>0</v>
      </c>
      <c r="Q309" s="5">
        <v>232694.5705</v>
      </c>
      <c r="R309" s="5">
        <v>43934371.321099997</v>
      </c>
      <c r="S309" s="6">
        <f t="shared" si="30"/>
        <v>191639994.5544</v>
      </c>
    </row>
    <row r="310" spans="1:19" ht="24.95" customHeight="1" x14ac:dyDescent="0.2">
      <c r="A310" s="140"/>
      <c r="B310" s="138"/>
      <c r="C310" s="1">
        <v>2</v>
      </c>
      <c r="D310" s="5" t="s">
        <v>342</v>
      </c>
      <c r="E310" s="5">
        <v>125582898.32520001</v>
      </c>
      <c r="F310" s="5">
        <v>0</v>
      </c>
      <c r="G310" s="5">
        <v>198154.7316</v>
      </c>
      <c r="H310" s="5">
        <v>31987348.444899999</v>
      </c>
      <c r="I310" s="6">
        <f t="shared" si="29"/>
        <v>157768401.50170001</v>
      </c>
      <c r="J310" s="10"/>
      <c r="K310" s="135"/>
      <c r="L310" s="138"/>
      <c r="M310" s="11">
        <v>3</v>
      </c>
      <c r="N310" s="5" t="s">
        <v>695</v>
      </c>
      <c r="O310" s="5">
        <v>135853500.86449999</v>
      </c>
      <c r="P310" s="5">
        <v>0</v>
      </c>
      <c r="Q310" s="5">
        <v>214360.50889999999</v>
      </c>
      <c r="R310" s="5">
        <v>37686315.283399999</v>
      </c>
      <c r="S310" s="6">
        <f t="shared" si="30"/>
        <v>173754176.65679997</v>
      </c>
    </row>
    <row r="311" spans="1:19" ht="24.95" customHeight="1" x14ac:dyDescent="0.2">
      <c r="A311" s="140"/>
      <c r="B311" s="138"/>
      <c r="C311" s="1">
        <v>3</v>
      </c>
      <c r="D311" s="5" t="s">
        <v>343</v>
      </c>
      <c r="E311" s="5">
        <v>115371699.8391</v>
      </c>
      <c r="F311" s="5">
        <v>0</v>
      </c>
      <c r="G311" s="5">
        <v>182042.68669999999</v>
      </c>
      <c r="H311" s="5">
        <v>29314005.250500001</v>
      </c>
      <c r="I311" s="6">
        <f t="shared" si="29"/>
        <v>144867747.77630001</v>
      </c>
      <c r="J311" s="10"/>
      <c r="K311" s="135"/>
      <c r="L311" s="138"/>
      <c r="M311" s="11">
        <v>4</v>
      </c>
      <c r="N311" s="5" t="s">
        <v>696</v>
      </c>
      <c r="O311" s="5">
        <v>145020890.19459999</v>
      </c>
      <c r="P311" s="5">
        <v>0</v>
      </c>
      <c r="Q311" s="5">
        <v>228825.54829999999</v>
      </c>
      <c r="R311" s="5">
        <v>41365029.744499996</v>
      </c>
      <c r="S311" s="6">
        <f t="shared" si="30"/>
        <v>186614745.4874</v>
      </c>
    </row>
    <row r="312" spans="1:19" ht="24.95" customHeight="1" x14ac:dyDescent="0.2">
      <c r="A312" s="140"/>
      <c r="B312" s="138"/>
      <c r="C312" s="1">
        <v>4</v>
      </c>
      <c r="D312" s="5" t="s">
        <v>344</v>
      </c>
      <c r="E312" s="5">
        <v>122706702.7041</v>
      </c>
      <c r="F312" s="5">
        <v>0</v>
      </c>
      <c r="G312" s="5">
        <v>193616.44029999999</v>
      </c>
      <c r="H312" s="5">
        <v>31632271.538699999</v>
      </c>
      <c r="I312" s="6">
        <f t="shared" si="29"/>
        <v>154532590.68309999</v>
      </c>
      <c r="J312" s="10"/>
      <c r="K312" s="135"/>
      <c r="L312" s="138"/>
      <c r="M312" s="11">
        <v>5</v>
      </c>
      <c r="N312" s="5" t="s">
        <v>697</v>
      </c>
      <c r="O312" s="5">
        <v>134615667.67109999</v>
      </c>
      <c r="P312" s="5">
        <v>0</v>
      </c>
      <c r="Q312" s="5">
        <v>212407.35680000001</v>
      </c>
      <c r="R312" s="5">
        <v>41973054.637100004</v>
      </c>
      <c r="S312" s="6">
        <f t="shared" si="30"/>
        <v>176801129.66499999</v>
      </c>
    </row>
    <row r="313" spans="1:19" ht="24.95" customHeight="1" x14ac:dyDescent="0.2">
      <c r="A313" s="140"/>
      <c r="B313" s="138"/>
      <c r="C313" s="1">
        <v>5</v>
      </c>
      <c r="D313" s="5" t="s">
        <v>345</v>
      </c>
      <c r="E313" s="5">
        <v>131579171.4985</v>
      </c>
      <c r="F313" s="5">
        <v>0</v>
      </c>
      <c r="G313" s="5">
        <v>207616.1305</v>
      </c>
      <c r="H313" s="5">
        <v>31151590.106199998</v>
      </c>
      <c r="I313" s="6">
        <f t="shared" si="29"/>
        <v>162938377.73520002</v>
      </c>
      <c r="J313" s="10"/>
      <c r="K313" s="135"/>
      <c r="L313" s="138"/>
      <c r="M313" s="11">
        <v>6</v>
      </c>
      <c r="N313" s="5" t="s">
        <v>698</v>
      </c>
      <c r="O313" s="5">
        <v>134593173.61829999</v>
      </c>
      <c r="P313" s="5">
        <v>0</v>
      </c>
      <c r="Q313" s="5">
        <v>212371.8639</v>
      </c>
      <c r="R313" s="5">
        <v>41655899.864100002</v>
      </c>
      <c r="S313" s="6">
        <f t="shared" si="30"/>
        <v>176461445.34630001</v>
      </c>
    </row>
    <row r="314" spans="1:19" ht="24.95" customHeight="1" x14ac:dyDescent="0.2">
      <c r="A314" s="140"/>
      <c r="B314" s="138"/>
      <c r="C314" s="1">
        <v>6</v>
      </c>
      <c r="D314" s="5" t="s">
        <v>346</v>
      </c>
      <c r="E314" s="5">
        <v>132019760.83149999</v>
      </c>
      <c r="F314" s="5">
        <v>0</v>
      </c>
      <c r="G314" s="5">
        <v>208311.32759999999</v>
      </c>
      <c r="H314" s="5">
        <v>31250107.394400001</v>
      </c>
      <c r="I314" s="6">
        <f t="shared" si="29"/>
        <v>163478179.5535</v>
      </c>
      <c r="J314" s="10"/>
      <c r="K314" s="135"/>
      <c r="L314" s="138"/>
      <c r="M314" s="11">
        <v>7</v>
      </c>
      <c r="N314" s="5" t="s">
        <v>699</v>
      </c>
      <c r="O314" s="5">
        <v>145868202.47780001</v>
      </c>
      <c r="P314" s="5">
        <v>0</v>
      </c>
      <c r="Q314" s="5">
        <v>230162.50529999999</v>
      </c>
      <c r="R314" s="5">
        <v>43957646.281199999</v>
      </c>
      <c r="S314" s="6">
        <f t="shared" si="30"/>
        <v>190056011.26429999</v>
      </c>
    </row>
    <row r="315" spans="1:19" ht="24.95" customHeight="1" x14ac:dyDescent="0.2">
      <c r="A315" s="140"/>
      <c r="B315" s="138"/>
      <c r="C315" s="1">
        <v>7</v>
      </c>
      <c r="D315" s="5" t="s">
        <v>347</v>
      </c>
      <c r="E315" s="5">
        <v>118164648.9437</v>
      </c>
      <c r="F315" s="5">
        <v>0</v>
      </c>
      <c r="G315" s="5">
        <v>186449.6249</v>
      </c>
      <c r="H315" s="5">
        <v>28632677.609900001</v>
      </c>
      <c r="I315" s="6">
        <f t="shared" si="29"/>
        <v>146983776.1785</v>
      </c>
      <c r="J315" s="10"/>
      <c r="K315" s="135"/>
      <c r="L315" s="138"/>
      <c r="M315" s="11">
        <v>8</v>
      </c>
      <c r="N315" s="5" t="s">
        <v>700</v>
      </c>
      <c r="O315" s="5">
        <v>141318695.57659999</v>
      </c>
      <c r="P315" s="5">
        <v>0</v>
      </c>
      <c r="Q315" s="5">
        <v>222983.92980000001</v>
      </c>
      <c r="R315" s="5">
        <v>40019028.0986</v>
      </c>
      <c r="S315" s="6">
        <f t="shared" si="30"/>
        <v>181560707.60499999</v>
      </c>
    </row>
    <row r="316" spans="1:19" ht="24.95" customHeight="1" x14ac:dyDescent="0.2">
      <c r="A316" s="140"/>
      <c r="B316" s="138"/>
      <c r="C316" s="1">
        <v>8</v>
      </c>
      <c r="D316" s="5" t="s">
        <v>348</v>
      </c>
      <c r="E316" s="5">
        <v>125160836.25650001</v>
      </c>
      <c r="F316" s="5">
        <v>0</v>
      </c>
      <c r="G316" s="5">
        <v>197488.7683</v>
      </c>
      <c r="H316" s="5">
        <v>30543632.095699999</v>
      </c>
      <c r="I316" s="6">
        <f t="shared" si="29"/>
        <v>155901957.1205</v>
      </c>
      <c r="J316" s="10"/>
      <c r="K316" s="135"/>
      <c r="L316" s="138"/>
      <c r="M316" s="11">
        <v>9</v>
      </c>
      <c r="N316" s="5" t="s">
        <v>701</v>
      </c>
      <c r="O316" s="5">
        <v>134793547.92660001</v>
      </c>
      <c r="P316" s="5">
        <v>0</v>
      </c>
      <c r="Q316" s="5">
        <v>212688.03049999999</v>
      </c>
      <c r="R316" s="5">
        <v>40755867.856799997</v>
      </c>
      <c r="S316" s="6">
        <f t="shared" si="30"/>
        <v>175762103.81389999</v>
      </c>
    </row>
    <row r="317" spans="1:19" ht="24.95" customHeight="1" x14ac:dyDescent="0.2">
      <c r="A317" s="140"/>
      <c r="B317" s="138"/>
      <c r="C317" s="1">
        <v>9</v>
      </c>
      <c r="D317" s="5" t="s">
        <v>349</v>
      </c>
      <c r="E317" s="5">
        <v>140816063.45820001</v>
      </c>
      <c r="F317" s="5">
        <v>0</v>
      </c>
      <c r="G317" s="5">
        <v>222190.83670000001</v>
      </c>
      <c r="H317" s="5">
        <v>33848943.963500001</v>
      </c>
      <c r="I317" s="6">
        <f t="shared" si="29"/>
        <v>174887198.25839999</v>
      </c>
      <c r="J317" s="10"/>
      <c r="K317" s="135"/>
      <c r="L317" s="138"/>
      <c r="M317" s="11">
        <v>10</v>
      </c>
      <c r="N317" s="5" t="s">
        <v>702</v>
      </c>
      <c r="O317" s="5">
        <v>158067129.5438</v>
      </c>
      <c r="P317" s="5">
        <v>0</v>
      </c>
      <c r="Q317" s="5">
        <v>249410.9472</v>
      </c>
      <c r="R317" s="5">
        <v>43936310.901100002</v>
      </c>
      <c r="S317" s="6">
        <f t="shared" si="30"/>
        <v>202252851.39210001</v>
      </c>
    </row>
    <row r="318" spans="1:19" ht="24.95" customHeight="1" x14ac:dyDescent="0.2">
      <c r="A318" s="140"/>
      <c r="B318" s="138"/>
      <c r="C318" s="1">
        <v>10</v>
      </c>
      <c r="D318" s="5" t="s">
        <v>350</v>
      </c>
      <c r="E318" s="5">
        <v>124461692.0346</v>
      </c>
      <c r="F318" s="5">
        <v>0</v>
      </c>
      <c r="G318" s="5">
        <v>196385.60269999999</v>
      </c>
      <c r="H318" s="5">
        <v>31557029.210700002</v>
      </c>
      <c r="I318" s="6">
        <f t="shared" si="29"/>
        <v>156215106.84799999</v>
      </c>
      <c r="J318" s="10"/>
      <c r="K318" s="135"/>
      <c r="L318" s="138"/>
      <c r="M318" s="11">
        <v>11</v>
      </c>
      <c r="N318" s="5" t="s">
        <v>703</v>
      </c>
      <c r="O318" s="5">
        <v>140774631.61649999</v>
      </c>
      <c r="P318" s="5">
        <v>0</v>
      </c>
      <c r="Q318" s="5">
        <v>222125.46220000001</v>
      </c>
      <c r="R318" s="5">
        <v>42556801.338399999</v>
      </c>
      <c r="S318" s="6">
        <f t="shared" si="30"/>
        <v>183553558.41709998</v>
      </c>
    </row>
    <row r="319" spans="1:19" ht="24.95" customHeight="1" x14ac:dyDescent="0.2">
      <c r="A319" s="140"/>
      <c r="B319" s="138"/>
      <c r="C319" s="1">
        <v>11</v>
      </c>
      <c r="D319" s="5" t="s">
        <v>351</v>
      </c>
      <c r="E319" s="5">
        <v>153518273.52939999</v>
      </c>
      <c r="F319" s="5">
        <v>0</v>
      </c>
      <c r="G319" s="5">
        <v>242233.39869999999</v>
      </c>
      <c r="H319" s="5">
        <v>36445239.013999999</v>
      </c>
      <c r="I319" s="6">
        <f t="shared" si="29"/>
        <v>190205745.94209999</v>
      </c>
      <c r="J319" s="10"/>
      <c r="K319" s="135"/>
      <c r="L319" s="138"/>
      <c r="M319" s="11">
        <v>12</v>
      </c>
      <c r="N319" s="5" t="s">
        <v>704</v>
      </c>
      <c r="O319" s="5">
        <v>134733398.75920001</v>
      </c>
      <c r="P319" s="5">
        <v>0</v>
      </c>
      <c r="Q319" s="5">
        <v>212593.12229999999</v>
      </c>
      <c r="R319" s="5">
        <v>39941578.662299998</v>
      </c>
      <c r="S319" s="6">
        <f t="shared" si="30"/>
        <v>174887570.5438</v>
      </c>
    </row>
    <row r="320" spans="1:19" ht="24.95" customHeight="1" x14ac:dyDescent="0.2">
      <c r="A320" s="140"/>
      <c r="B320" s="138"/>
      <c r="C320" s="1">
        <v>12</v>
      </c>
      <c r="D320" s="5" t="s">
        <v>352</v>
      </c>
      <c r="E320" s="5">
        <v>130382360.8998</v>
      </c>
      <c r="F320" s="5">
        <v>0</v>
      </c>
      <c r="G320" s="5">
        <v>205727.7071</v>
      </c>
      <c r="H320" s="5">
        <v>31253652.144000001</v>
      </c>
      <c r="I320" s="6">
        <f t="shared" si="29"/>
        <v>161841740.7509</v>
      </c>
      <c r="J320" s="10"/>
      <c r="K320" s="135"/>
      <c r="L320" s="138"/>
      <c r="M320" s="11">
        <v>13</v>
      </c>
      <c r="N320" s="5" t="s">
        <v>705</v>
      </c>
      <c r="O320" s="5">
        <v>159951962.85049999</v>
      </c>
      <c r="P320" s="5">
        <v>0</v>
      </c>
      <c r="Q320" s="5">
        <v>252384.9878</v>
      </c>
      <c r="R320" s="5">
        <v>46930152.971900001</v>
      </c>
      <c r="S320" s="6">
        <f t="shared" si="30"/>
        <v>207134500.81019998</v>
      </c>
    </row>
    <row r="321" spans="1:19" ht="24.95" customHeight="1" x14ac:dyDescent="0.2">
      <c r="A321" s="140"/>
      <c r="B321" s="138"/>
      <c r="C321" s="1">
        <v>13</v>
      </c>
      <c r="D321" s="5" t="s">
        <v>353</v>
      </c>
      <c r="E321" s="5">
        <v>117784049.0502</v>
      </c>
      <c r="F321" s="5">
        <v>0</v>
      </c>
      <c r="G321" s="5">
        <v>185849.084</v>
      </c>
      <c r="H321" s="5">
        <v>30262326.112</v>
      </c>
      <c r="I321" s="6">
        <f t="shared" si="29"/>
        <v>148232224.2462</v>
      </c>
      <c r="J321" s="10"/>
      <c r="K321" s="135"/>
      <c r="L321" s="138"/>
      <c r="M321" s="11">
        <v>14</v>
      </c>
      <c r="N321" s="5" t="s">
        <v>706</v>
      </c>
      <c r="O321" s="5">
        <v>195878526.55509999</v>
      </c>
      <c r="P321" s="5">
        <v>0</v>
      </c>
      <c r="Q321" s="5">
        <v>309072.79070000001</v>
      </c>
      <c r="R321" s="5">
        <v>58338361.306900002</v>
      </c>
      <c r="S321" s="6">
        <f t="shared" si="30"/>
        <v>254525960.65269998</v>
      </c>
    </row>
    <row r="322" spans="1:19" ht="24.95" customHeight="1" x14ac:dyDescent="0.2">
      <c r="A322" s="140"/>
      <c r="B322" s="138"/>
      <c r="C322" s="1">
        <v>14</v>
      </c>
      <c r="D322" s="5" t="s">
        <v>354</v>
      </c>
      <c r="E322" s="5">
        <v>114623064.66850001</v>
      </c>
      <c r="F322" s="5">
        <v>0</v>
      </c>
      <c r="G322" s="5">
        <v>180861.43030000001</v>
      </c>
      <c r="H322" s="5">
        <v>29149542.241900001</v>
      </c>
      <c r="I322" s="6">
        <f t="shared" si="29"/>
        <v>143953468.3407</v>
      </c>
      <c r="J322" s="10"/>
      <c r="K322" s="135"/>
      <c r="L322" s="138"/>
      <c r="M322" s="11">
        <v>15</v>
      </c>
      <c r="N322" s="5" t="s">
        <v>707</v>
      </c>
      <c r="O322" s="5">
        <v>158141212.9258</v>
      </c>
      <c r="P322" s="5">
        <v>0</v>
      </c>
      <c r="Q322" s="5">
        <v>249527.8419</v>
      </c>
      <c r="R322" s="5">
        <v>46179134.215000004</v>
      </c>
      <c r="S322" s="6">
        <f t="shared" si="30"/>
        <v>204569874.98269999</v>
      </c>
    </row>
    <row r="323" spans="1:19" ht="24.95" customHeight="1" x14ac:dyDescent="0.2">
      <c r="A323" s="140"/>
      <c r="B323" s="138"/>
      <c r="C323" s="1">
        <v>15</v>
      </c>
      <c r="D323" s="5" t="s">
        <v>355</v>
      </c>
      <c r="E323" s="5">
        <v>102110981.02850001</v>
      </c>
      <c r="F323" s="5">
        <v>0</v>
      </c>
      <c r="G323" s="5">
        <v>161118.86499999999</v>
      </c>
      <c r="H323" s="5">
        <v>25917800.650400002</v>
      </c>
      <c r="I323" s="6">
        <f t="shared" si="29"/>
        <v>128189900.5439</v>
      </c>
      <c r="J323" s="10"/>
      <c r="K323" s="135"/>
      <c r="L323" s="138"/>
      <c r="M323" s="11">
        <v>16</v>
      </c>
      <c r="N323" s="5" t="s">
        <v>708</v>
      </c>
      <c r="O323" s="5">
        <v>159578349.74309999</v>
      </c>
      <c r="P323" s="5">
        <v>0</v>
      </c>
      <c r="Q323" s="5">
        <v>251795.4712</v>
      </c>
      <c r="R323" s="5">
        <v>46247487.689900003</v>
      </c>
      <c r="S323" s="6">
        <f t="shared" si="30"/>
        <v>206077632.90419999</v>
      </c>
    </row>
    <row r="324" spans="1:19" ht="24.95" customHeight="1" x14ac:dyDescent="0.2">
      <c r="A324" s="140"/>
      <c r="B324" s="138"/>
      <c r="C324" s="1">
        <v>16</v>
      </c>
      <c r="D324" s="5" t="s">
        <v>356</v>
      </c>
      <c r="E324" s="5">
        <v>110686969.81900001</v>
      </c>
      <c r="F324" s="5">
        <v>0</v>
      </c>
      <c r="G324" s="5">
        <v>174650.74530000001</v>
      </c>
      <c r="H324" s="5">
        <v>28456777.767499998</v>
      </c>
      <c r="I324" s="6">
        <f t="shared" si="29"/>
        <v>139318398.33179998</v>
      </c>
      <c r="J324" s="10"/>
      <c r="K324" s="135"/>
      <c r="L324" s="138"/>
      <c r="M324" s="11">
        <v>17</v>
      </c>
      <c r="N324" s="5" t="s">
        <v>709</v>
      </c>
      <c r="O324" s="5">
        <v>109637454.2763</v>
      </c>
      <c r="P324" s="5">
        <v>0</v>
      </c>
      <c r="Q324" s="5">
        <v>172994.73579999999</v>
      </c>
      <c r="R324" s="5">
        <v>32247264.7568</v>
      </c>
      <c r="S324" s="6">
        <f t="shared" si="30"/>
        <v>142057713.76890001</v>
      </c>
    </row>
    <row r="325" spans="1:19" ht="24.95" customHeight="1" x14ac:dyDescent="0.2">
      <c r="A325" s="140"/>
      <c r="B325" s="138"/>
      <c r="C325" s="1">
        <v>17</v>
      </c>
      <c r="D325" s="5" t="s">
        <v>357</v>
      </c>
      <c r="E325" s="5">
        <v>129942532.1948</v>
      </c>
      <c r="F325" s="5">
        <v>0</v>
      </c>
      <c r="G325" s="5">
        <v>205033.7102</v>
      </c>
      <c r="H325" s="5">
        <v>30121740.0022</v>
      </c>
      <c r="I325" s="6">
        <f t="shared" si="29"/>
        <v>160269305.90720001</v>
      </c>
      <c r="J325" s="10"/>
      <c r="K325" s="135"/>
      <c r="L325" s="138"/>
      <c r="M325" s="11">
        <v>18</v>
      </c>
      <c r="N325" s="5" t="s">
        <v>710</v>
      </c>
      <c r="O325" s="5">
        <v>134909355.79800001</v>
      </c>
      <c r="P325" s="5">
        <v>0</v>
      </c>
      <c r="Q325" s="5">
        <v>212870.76139999999</v>
      </c>
      <c r="R325" s="5">
        <v>42101869.502599999</v>
      </c>
      <c r="S325" s="6">
        <f t="shared" si="30"/>
        <v>177224096.06200004</v>
      </c>
    </row>
    <row r="326" spans="1:19" ht="24.95" customHeight="1" x14ac:dyDescent="0.2">
      <c r="A326" s="140"/>
      <c r="B326" s="138"/>
      <c r="C326" s="1">
        <v>18</v>
      </c>
      <c r="D326" s="5" t="s">
        <v>358</v>
      </c>
      <c r="E326" s="5">
        <v>140647500.67820001</v>
      </c>
      <c r="F326" s="5">
        <v>0</v>
      </c>
      <c r="G326" s="5">
        <v>221924.86489999999</v>
      </c>
      <c r="H326" s="5">
        <v>32765588.204</v>
      </c>
      <c r="I326" s="6">
        <f t="shared" si="29"/>
        <v>173635013.7471</v>
      </c>
      <c r="J326" s="10"/>
      <c r="K326" s="135"/>
      <c r="L326" s="138"/>
      <c r="M326" s="11">
        <v>19</v>
      </c>
      <c r="N326" s="5" t="s">
        <v>711</v>
      </c>
      <c r="O326" s="5">
        <v>106928966.222</v>
      </c>
      <c r="P326" s="5">
        <v>0</v>
      </c>
      <c r="Q326" s="5">
        <v>168721.06700000001</v>
      </c>
      <c r="R326" s="5">
        <v>33964996.944200002</v>
      </c>
      <c r="S326" s="6">
        <f t="shared" si="30"/>
        <v>141062684.23320001</v>
      </c>
    </row>
    <row r="327" spans="1:19" ht="24.95" customHeight="1" x14ac:dyDescent="0.2">
      <c r="A327" s="140"/>
      <c r="B327" s="138"/>
      <c r="C327" s="1">
        <v>19</v>
      </c>
      <c r="D327" s="5" t="s">
        <v>359</v>
      </c>
      <c r="E327" s="5">
        <v>123227791.2103</v>
      </c>
      <c r="F327" s="5">
        <v>0</v>
      </c>
      <c r="G327" s="5">
        <v>194438.65539999999</v>
      </c>
      <c r="H327" s="5">
        <v>29401353.233100001</v>
      </c>
      <c r="I327" s="6">
        <f t="shared" si="29"/>
        <v>152823583.0988</v>
      </c>
      <c r="J327" s="10"/>
      <c r="K327" s="135"/>
      <c r="L327" s="138"/>
      <c r="M327" s="11">
        <v>20</v>
      </c>
      <c r="N327" s="5" t="s">
        <v>712</v>
      </c>
      <c r="O327" s="5">
        <v>115661790.6127</v>
      </c>
      <c r="P327" s="5">
        <v>0</v>
      </c>
      <c r="Q327" s="5">
        <v>182500.41510000001</v>
      </c>
      <c r="R327" s="5">
        <v>37385680.381700002</v>
      </c>
      <c r="S327" s="6">
        <f t="shared" si="30"/>
        <v>153229971.4095</v>
      </c>
    </row>
    <row r="328" spans="1:19" ht="24.95" customHeight="1" x14ac:dyDescent="0.2">
      <c r="A328" s="140"/>
      <c r="B328" s="138"/>
      <c r="C328" s="1">
        <v>20</v>
      </c>
      <c r="D328" s="5" t="s">
        <v>360</v>
      </c>
      <c r="E328" s="5">
        <v>109474985.0566</v>
      </c>
      <c r="F328" s="5">
        <v>0</v>
      </c>
      <c r="G328" s="5">
        <v>172738.37890000001</v>
      </c>
      <c r="H328" s="5">
        <v>27194913.764899999</v>
      </c>
      <c r="I328" s="6">
        <f t="shared" si="29"/>
        <v>136842637.20039999</v>
      </c>
      <c r="J328" s="10"/>
      <c r="K328" s="135"/>
      <c r="L328" s="138"/>
      <c r="M328" s="11">
        <v>21</v>
      </c>
      <c r="N328" s="5" t="s">
        <v>713</v>
      </c>
      <c r="O328" s="5">
        <v>119457577.8778</v>
      </c>
      <c r="P328" s="5">
        <v>0</v>
      </c>
      <c r="Q328" s="5">
        <v>188489.7115</v>
      </c>
      <c r="R328" s="5">
        <v>35457871.614399999</v>
      </c>
      <c r="S328" s="6">
        <f t="shared" si="30"/>
        <v>155103939.20370001</v>
      </c>
    </row>
    <row r="329" spans="1:19" ht="24.95" customHeight="1" x14ac:dyDescent="0.2">
      <c r="A329" s="140"/>
      <c r="B329" s="138"/>
      <c r="C329" s="1">
        <v>21</v>
      </c>
      <c r="D329" s="5" t="s">
        <v>361</v>
      </c>
      <c r="E329" s="5">
        <v>120407440.39669999</v>
      </c>
      <c r="F329" s="5">
        <v>0</v>
      </c>
      <c r="G329" s="5">
        <v>189988.48050000001</v>
      </c>
      <c r="H329" s="5">
        <v>30102277.32</v>
      </c>
      <c r="I329" s="6">
        <f t="shared" ref="I329:I392" si="36">E329+F329+G329+H329</f>
        <v>150699706.1972</v>
      </c>
      <c r="J329" s="10"/>
      <c r="K329" s="135"/>
      <c r="L329" s="138"/>
      <c r="M329" s="11">
        <v>22</v>
      </c>
      <c r="N329" s="5" t="s">
        <v>714</v>
      </c>
      <c r="O329" s="5">
        <v>221848232.62189999</v>
      </c>
      <c r="P329" s="5">
        <v>0</v>
      </c>
      <c r="Q329" s="5">
        <v>350049.86800000002</v>
      </c>
      <c r="R329" s="5">
        <v>63443202.133000001</v>
      </c>
      <c r="S329" s="6">
        <f t="shared" ref="S329:S392" si="37">O329+P329+Q329+R329</f>
        <v>285641484.62290001</v>
      </c>
    </row>
    <row r="330" spans="1:19" ht="24.95" customHeight="1" x14ac:dyDescent="0.2">
      <c r="A330" s="140"/>
      <c r="B330" s="138"/>
      <c r="C330" s="1">
        <v>22</v>
      </c>
      <c r="D330" s="5" t="s">
        <v>362</v>
      </c>
      <c r="E330" s="5">
        <v>117130324.5522</v>
      </c>
      <c r="F330" s="5">
        <v>0</v>
      </c>
      <c r="G330" s="5">
        <v>184817.58530000001</v>
      </c>
      <c r="H330" s="5">
        <v>28583117.9965</v>
      </c>
      <c r="I330" s="6">
        <f t="shared" si="36"/>
        <v>145898260.134</v>
      </c>
      <c r="J330" s="10"/>
      <c r="K330" s="136"/>
      <c r="L330" s="139"/>
      <c r="M330" s="11">
        <v>23</v>
      </c>
      <c r="N330" s="5" t="s">
        <v>715</v>
      </c>
      <c r="O330" s="5">
        <v>131308902.78730001</v>
      </c>
      <c r="P330" s="5">
        <v>0</v>
      </c>
      <c r="Q330" s="5">
        <v>207189.6789</v>
      </c>
      <c r="R330" s="5">
        <v>35130818.295199998</v>
      </c>
      <c r="S330" s="6">
        <f t="shared" si="37"/>
        <v>166646910.76140001</v>
      </c>
    </row>
    <row r="331" spans="1:19" ht="24.95" customHeight="1" x14ac:dyDescent="0.2">
      <c r="A331" s="140"/>
      <c r="B331" s="138"/>
      <c r="C331" s="1">
        <v>23</v>
      </c>
      <c r="D331" s="5" t="s">
        <v>363</v>
      </c>
      <c r="E331" s="5">
        <v>113295250.15970001</v>
      </c>
      <c r="F331" s="5">
        <v>0</v>
      </c>
      <c r="G331" s="5">
        <v>178766.2985</v>
      </c>
      <c r="H331" s="5">
        <v>28035955.787099998</v>
      </c>
      <c r="I331" s="6">
        <f t="shared" si="36"/>
        <v>141509972.24529999</v>
      </c>
      <c r="J331" s="10"/>
      <c r="K331" s="17"/>
      <c r="L331" s="125" t="s">
        <v>842</v>
      </c>
      <c r="M331" s="126"/>
      <c r="N331" s="127"/>
      <c r="O331" s="13">
        <f>SUM(O308:O330)</f>
        <v>3284446988.6547003</v>
      </c>
      <c r="P331" s="13">
        <f t="shared" ref="P331:S331" si="38">SUM(P308:P330)</f>
        <v>0</v>
      </c>
      <c r="Q331" s="13">
        <f t="shared" si="38"/>
        <v>5182462.8992999988</v>
      </c>
      <c r="R331" s="13">
        <f t="shared" si="38"/>
        <v>973613439.3906002</v>
      </c>
      <c r="S331" s="13">
        <f t="shared" si="38"/>
        <v>4263242890.9446001</v>
      </c>
    </row>
    <row r="332" spans="1:19" ht="24.95" customHeight="1" x14ac:dyDescent="0.2">
      <c r="A332" s="140"/>
      <c r="B332" s="138"/>
      <c r="C332" s="1">
        <v>24</v>
      </c>
      <c r="D332" s="5" t="s">
        <v>364</v>
      </c>
      <c r="E332" s="5">
        <v>117202444.5969</v>
      </c>
      <c r="F332" s="5">
        <v>0</v>
      </c>
      <c r="G332" s="5">
        <v>184931.38200000001</v>
      </c>
      <c r="H332" s="5">
        <v>28415177.1204</v>
      </c>
      <c r="I332" s="6">
        <f t="shared" si="36"/>
        <v>145802553.0993</v>
      </c>
      <c r="J332" s="10"/>
      <c r="K332" s="134">
        <v>33</v>
      </c>
      <c r="L332" s="137" t="s">
        <v>55</v>
      </c>
      <c r="M332" s="11">
        <v>1</v>
      </c>
      <c r="N332" s="5" t="s">
        <v>716</v>
      </c>
      <c r="O332" s="5">
        <v>123025022.7033</v>
      </c>
      <c r="P332" s="5">
        <v>-1564740.79</v>
      </c>
      <c r="Q332" s="5">
        <v>194118.71100000001</v>
      </c>
      <c r="R332" s="5">
        <v>27381374.108600002</v>
      </c>
      <c r="S332" s="6">
        <f t="shared" si="37"/>
        <v>149035774.73289999</v>
      </c>
    </row>
    <row r="333" spans="1:19" ht="24.95" customHeight="1" x14ac:dyDescent="0.2">
      <c r="A333" s="140"/>
      <c r="B333" s="138"/>
      <c r="C333" s="1">
        <v>25</v>
      </c>
      <c r="D333" s="5" t="s">
        <v>365</v>
      </c>
      <c r="E333" s="5">
        <v>118275770.1982</v>
      </c>
      <c r="F333" s="5">
        <v>0</v>
      </c>
      <c r="G333" s="5">
        <v>186624.96090000001</v>
      </c>
      <c r="H333" s="5">
        <v>29065337.716600001</v>
      </c>
      <c r="I333" s="6">
        <f t="shared" si="36"/>
        <v>147527732.8757</v>
      </c>
      <c r="J333" s="10"/>
      <c r="K333" s="135"/>
      <c r="L333" s="138"/>
      <c r="M333" s="11">
        <v>2</v>
      </c>
      <c r="N333" s="5" t="s">
        <v>717</v>
      </c>
      <c r="O333" s="5">
        <v>140043698.67809999</v>
      </c>
      <c r="P333" s="5">
        <v>-1564740.79</v>
      </c>
      <c r="Q333" s="5">
        <v>220972.1378</v>
      </c>
      <c r="R333" s="5">
        <v>32088467.268199999</v>
      </c>
      <c r="S333" s="6">
        <f t="shared" si="37"/>
        <v>170788397.29410002</v>
      </c>
    </row>
    <row r="334" spans="1:19" ht="24.95" customHeight="1" x14ac:dyDescent="0.2">
      <c r="A334" s="140"/>
      <c r="B334" s="138"/>
      <c r="C334" s="1">
        <v>26</v>
      </c>
      <c r="D334" s="5" t="s">
        <v>366</v>
      </c>
      <c r="E334" s="5">
        <v>125825314.56810001</v>
      </c>
      <c r="F334" s="5">
        <v>0</v>
      </c>
      <c r="G334" s="5">
        <v>198537.2353</v>
      </c>
      <c r="H334" s="5">
        <v>32287849.582600001</v>
      </c>
      <c r="I334" s="6">
        <f t="shared" si="36"/>
        <v>158311701.38600001</v>
      </c>
      <c r="J334" s="10"/>
      <c r="K334" s="135"/>
      <c r="L334" s="138"/>
      <c r="M334" s="11">
        <v>3</v>
      </c>
      <c r="N334" s="5" t="s">
        <v>876</v>
      </c>
      <c r="O334" s="5">
        <v>150920364.7236</v>
      </c>
      <c r="P334" s="5">
        <v>-1564740.79</v>
      </c>
      <c r="Q334" s="5">
        <v>238134.21059999999</v>
      </c>
      <c r="R334" s="5">
        <v>33368590.075800002</v>
      </c>
      <c r="S334" s="6">
        <f t="shared" si="37"/>
        <v>182962348.22</v>
      </c>
    </row>
    <row r="335" spans="1:19" ht="24.95" customHeight="1" x14ac:dyDescent="0.2">
      <c r="A335" s="140"/>
      <c r="B335" s="139"/>
      <c r="C335" s="1">
        <v>27</v>
      </c>
      <c r="D335" s="5" t="s">
        <v>367</v>
      </c>
      <c r="E335" s="5">
        <v>112561394.84630001</v>
      </c>
      <c r="F335" s="5">
        <v>0</v>
      </c>
      <c r="G335" s="5">
        <v>177608.36290000001</v>
      </c>
      <c r="H335" s="5">
        <v>27196117.642099999</v>
      </c>
      <c r="I335" s="6">
        <f t="shared" si="36"/>
        <v>139935120.8513</v>
      </c>
      <c r="J335" s="10"/>
      <c r="K335" s="135"/>
      <c r="L335" s="138"/>
      <c r="M335" s="11">
        <v>4</v>
      </c>
      <c r="N335" s="5" t="s">
        <v>718</v>
      </c>
      <c r="O335" s="5">
        <v>163863644.5327</v>
      </c>
      <c r="P335" s="5">
        <v>-1564740.79</v>
      </c>
      <c r="Q335" s="5">
        <v>258557.15169999999</v>
      </c>
      <c r="R335" s="5">
        <v>36961561.723899998</v>
      </c>
      <c r="S335" s="6">
        <f t="shared" si="37"/>
        <v>199519022.61829999</v>
      </c>
    </row>
    <row r="336" spans="1:19" ht="24.95" customHeight="1" x14ac:dyDescent="0.2">
      <c r="A336" s="1"/>
      <c r="B336" s="125" t="s">
        <v>826</v>
      </c>
      <c r="C336" s="126"/>
      <c r="D336" s="127"/>
      <c r="E336" s="13">
        <f>SUM(E309:E335)</f>
        <v>3326409625.4969006</v>
      </c>
      <c r="F336" s="13">
        <f t="shared" ref="F336:I336" si="39">SUM(F309:F335)</f>
        <v>0</v>
      </c>
      <c r="G336" s="13">
        <f t="shared" si="39"/>
        <v>5248674.9008999998</v>
      </c>
      <c r="H336" s="13">
        <f t="shared" si="39"/>
        <v>818215051.57539988</v>
      </c>
      <c r="I336" s="13">
        <f t="shared" si="39"/>
        <v>4149873351.9731998</v>
      </c>
      <c r="J336" s="10"/>
      <c r="K336" s="135"/>
      <c r="L336" s="138"/>
      <c r="M336" s="11">
        <v>5</v>
      </c>
      <c r="N336" s="5" t="s">
        <v>719</v>
      </c>
      <c r="O336" s="5">
        <v>154147335.84639999</v>
      </c>
      <c r="P336" s="5">
        <v>-1564740.79</v>
      </c>
      <c r="Q336" s="5">
        <v>243225.9835</v>
      </c>
      <c r="R336" s="5">
        <v>32549284.726100001</v>
      </c>
      <c r="S336" s="6">
        <f t="shared" si="37"/>
        <v>185375105.766</v>
      </c>
    </row>
    <row r="337" spans="1:19" ht="24.95" customHeight="1" x14ac:dyDescent="0.2">
      <c r="A337" s="140">
        <v>17</v>
      </c>
      <c r="B337" s="137" t="s">
        <v>39</v>
      </c>
      <c r="C337" s="1">
        <v>1</v>
      </c>
      <c r="D337" s="5" t="s">
        <v>368</v>
      </c>
      <c r="E337" s="5">
        <v>117545408.1917</v>
      </c>
      <c r="F337" s="5">
        <v>0</v>
      </c>
      <c r="G337" s="5">
        <v>185472.5374</v>
      </c>
      <c r="H337" s="5">
        <v>29648846.526500002</v>
      </c>
      <c r="I337" s="6">
        <f t="shared" si="36"/>
        <v>147379727.25560001</v>
      </c>
      <c r="J337" s="10"/>
      <c r="K337" s="135"/>
      <c r="L337" s="138"/>
      <c r="M337" s="11">
        <v>6</v>
      </c>
      <c r="N337" s="5" t="s">
        <v>720</v>
      </c>
      <c r="O337" s="5">
        <v>139674934.33559999</v>
      </c>
      <c r="P337" s="5">
        <v>-1564740.79</v>
      </c>
      <c r="Q337" s="5">
        <v>220390.272</v>
      </c>
      <c r="R337" s="5">
        <v>26747131.444899999</v>
      </c>
      <c r="S337" s="6">
        <f t="shared" si="37"/>
        <v>165077715.26250002</v>
      </c>
    </row>
    <row r="338" spans="1:19" ht="24.95" customHeight="1" x14ac:dyDescent="0.2">
      <c r="A338" s="140"/>
      <c r="B338" s="138"/>
      <c r="C338" s="1">
        <v>2</v>
      </c>
      <c r="D338" s="5" t="s">
        <v>369</v>
      </c>
      <c r="E338" s="5">
        <v>139022274.76840001</v>
      </c>
      <c r="F338" s="5">
        <v>0</v>
      </c>
      <c r="G338" s="5">
        <v>219360.45360000001</v>
      </c>
      <c r="H338" s="5">
        <v>34738572.004799999</v>
      </c>
      <c r="I338" s="6">
        <f t="shared" si="36"/>
        <v>173980207.22679999</v>
      </c>
      <c r="J338" s="10"/>
      <c r="K338" s="135"/>
      <c r="L338" s="138"/>
      <c r="M338" s="11">
        <v>7</v>
      </c>
      <c r="N338" s="5" t="s">
        <v>721</v>
      </c>
      <c r="O338" s="5">
        <v>159528705.70410001</v>
      </c>
      <c r="P338" s="5">
        <v>-1564740.79</v>
      </c>
      <c r="Q338" s="5">
        <v>251717.13889999999</v>
      </c>
      <c r="R338" s="5">
        <v>35830652.813100003</v>
      </c>
      <c r="S338" s="6">
        <f t="shared" si="37"/>
        <v>194046334.86610004</v>
      </c>
    </row>
    <row r="339" spans="1:19" ht="24.95" customHeight="1" x14ac:dyDescent="0.2">
      <c r="A339" s="140"/>
      <c r="B339" s="138"/>
      <c r="C339" s="1">
        <v>3</v>
      </c>
      <c r="D339" s="5" t="s">
        <v>370</v>
      </c>
      <c r="E339" s="5">
        <v>172530434.41209999</v>
      </c>
      <c r="F339" s="5">
        <v>0</v>
      </c>
      <c r="G339" s="5">
        <v>272232.30530000001</v>
      </c>
      <c r="H339" s="5">
        <v>41779381.210600004</v>
      </c>
      <c r="I339" s="6">
        <f t="shared" si="36"/>
        <v>214582047.92799997</v>
      </c>
      <c r="J339" s="10"/>
      <c r="K339" s="135"/>
      <c r="L339" s="138"/>
      <c r="M339" s="11">
        <v>8</v>
      </c>
      <c r="N339" s="5" t="s">
        <v>722</v>
      </c>
      <c r="O339" s="5">
        <v>136127554.92820001</v>
      </c>
      <c r="P339" s="5">
        <v>-1564740.79</v>
      </c>
      <c r="Q339" s="5">
        <v>214792.9333</v>
      </c>
      <c r="R339" s="5">
        <v>30421966.745900001</v>
      </c>
      <c r="S339" s="6">
        <f t="shared" si="37"/>
        <v>165199573.81740001</v>
      </c>
    </row>
    <row r="340" spans="1:19" ht="24.95" customHeight="1" x14ac:dyDescent="0.2">
      <c r="A340" s="140"/>
      <c r="B340" s="138"/>
      <c r="C340" s="1">
        <v>4</v>
      </c>
      <c r="D340" s="5" t="s">
        <v>371</v>
      </c>
      <c r="E340" s="5">
        <v>130499105.11310001</v>
      </c>
      <c r="F340" s="5">
        <v>0</v>
      </c>
      <c r="G340" s="5">
        <v>205911.9155</v>
      </c>
      <c r="H340" s="5">
        <v>30339604.538800001</v>
      </c>
      <c r="I340" s="6">
        <f t="shared" si="36"/>
        <v>161044621.56740001</v>
      </c>
      <c r="J340" s="10"/>
      <c r="K340" s="135"/>
      <c r="L340" s="138"/>
      <c r="M340" s="11">
        <v>9</v>
      </c>
      <c r="N340" s="5" t="s">
        <v>723</v>
      </c>
      <c r="O340" s="5">
        <v>154086252.69409999</v>
      </c>
      <c r="P340" s="5">
        <v>-1564740.79</v>
      </c>
      <c r="Q340" s="5">
        <v>243129.60159999999</v>
      </c>
      <c r="R340" s="5">
        <v>30128621.989700001</v>
      </c>
      <c r="S340" s="6">
        <f t="shared" si="37"/>
        <v>182893263.49539998</v>
      </c>
    </row>
    <row r="341" spans="1:19" ht="24.95" customHeight="1" x14ac:dyDescent="0.2">
      <c r="A341" s="140"/>
      <c r="B341" s="138"/>
      <c r="C341" s="1">
        <v>5</v>
      </c>
      <c r="D341" s="5" t="s">
        <v>372</v>
      </c>
      <c r="E341" s="5">
        <v>111979616.1048</v>
      </c>
      <c r="F341" s="5">
        <v>0</v>
      </c>
      <c r="G341" s="5">
        <v>176690.38589999999</v>
      </c>
      <c r="H341" s="5">
        <v>26197263.572999999</v>
      </c>
      <c r="I341" s="6">
        <f t="shared" si="36"/>
        <v>138353570.06370002</v>
      </c>
      <c r="J341" s="10"/>
      <c r="K341" s="135"/>
      <c r="L341" s="138"/>
      <c r="M341" s="11">
        <v>10</v>
      </c>
      <c r="N341" s="5" t="s">
        <v>724</v>
      </c>
      <c r="O341" s="5">
        <v>139118434.10030001</v>
      </c>
      <c r="P341" s="5">
        <v>-1564740.79</v>
      </c>
      <c r="Q341" s="5">
        <v>219512.18150000001</v>
      </c>
      <c r="R341" s="5">
        <v>28694336.0123</v>
      </c>
      <c r="S341" s="6">
        <f t="shared" si="37"/>
        <v>166467541.50410002</v>
      </c>
    </row>
    <row r="342" spans="1:19" ht="24.95" customHeight="1" x14ac:dyDescent="0.2">
      <c r="A342" s="140"/>
      <c r="B342" s="138"/>
      <c r="C342" s="1">
        <v>6</v>
      </c>
      <c r="D342" s="5" t="s">
        <v>373</v>
      </c>
      <c r="E342" s="5">
        <v>109849029.70990001</v>
      </c>
      <c r="F342" s="5">
        <v>0</v>
      </c>
      <c r="G342" s="5">
        <v>173328.5765</v>
      </c>
      <c r="H342" s="5">
        <v>27332720.464499999</v>
      </c>
      <c r="I342" s="6">
        <f t="shared" si="36"/>
        <v>137355078.7509</v>
      </c>
      <c r="J342" s="10"/>
      <c r="K342" s="135"/>
      <c r="L342" s="138"/>
      <c r="M342" s="11">
        <v>11</v>
      </c>
      <c r="N342" s="5" t="s">
        <v>725</v>
      </c>
      <c r="O342" s="5">
        <v>129005514.1776</v>
      </c>
      <c r="P342" s="5">
        <v>-1564740.79</v>
      </c>
      <c r="Q342" s="5">
        <v>203555.2083</v>
      </c>
      <c r="R342" s="5">
        <v>29312393.2152</v>
      </c>
      <c r="S342" s="6">
        <f t="shared" si="37"/>
        <v>156956721.81109998</v>
      </c>
    </row>
    <row r="343" spans="1:19" ht="24.95" customHeight="1" x14ac:dyDescent="0.2">
      <c r="A343" s="140"/>
      <c r="B343" s="138"/>
      <c r="C343" s="1">
        <v>7</v>
      </c>
      <c r="D343" s="5" t="s">
        <v>374</v>
      </c>
      <c r="E343" s="5">
        <v>154197879.99720001</v>
      </c>
      <c r="F343" s="5">
        <v>0</v>
      </c>
      <c r="G343" s="5">
        <v>243305.73610000001</v>
      </c>
      <c r="H343" s="5">
        <v>37282899.6875</v>
      </c>
      <c r="I343" s="6">
        <f t="shared" si="36"/>
        <v>191724085.4208</v>
      </c>
      <c r="J343" s="10"/>
      <c r="K343" s="135"/>
      <c r="L343" s="138"/>
      <c r="M343" s="11">
        <v>12</v>
      </c>
      <c r="N343" s="5" t="s">
        <v>726</v>
      </c>
      <c r="O343" s="5">
        <v>153596760.63080001</v>
      </c>
      <c r="P343" s="5">
        <v>-1564740.79</v>
      </c>
      <c r="Q343" s="5">
        <v>242357.24189999999</v>
      </c>
      <c r="R343" s="5">
        <v>30333414.886100002</v>
      </c>
      <c r="S343" s="6">
        <f t="shared" si="37"/>
        <v>182607791.96880001</v>
      </c>
    </row>
    <row r="344" spans="1:19" ht="24.95" customHeight="1" x14ac:dyDescent="0.2">
      <c r="A344" s="140"/>
      <c r="B344" s="138"/>
      <c r="C344" s="1">
        <v>8</v>
      </c>
      <c r="D344" s="5" t="s">
        <v>375</v>
      </c>
      <c r="E344" s="5">
        <v>129413501.1005</v>
      </c>
      <c r="F344" s="5">
        <v>0</v>
      </c>
      <c r="G344" s="5">
        <v>204198.9627</v>
      </c>
      <c r="H344" s="5">
        <v>31002004.553800002</v>
      </c>
      <c r="I344" s="6">
        <f t="shared" si="36"/>
        <v>160619704.61699998</v>
      </c>
      <c r="J344" s="10"/>
      <c r="K344" s="135"/>
      <c r="L344" s="138"/>
      <c r="M344" s="11">
        <v>13</v>
      </c>
      <c r="N344" s="5" t="s">
        <v>727</v>
      </c>
      <c r="O344" s="5">
        <v>161153996.73570001</v>
      </c>
      <c r="P344" s="5">
        <v>-1564740.79</v>
      </c>
      <c r="Q344" s="5">
        <v>254281.65289999999</v>
      </c>
      <c r="R344" s="5">
        <v>34241601.7271</v>
      </c>
      <c r="S344" s="6">
        <f t="shared" si="37"/>
        <v>194085139.32570004</v>
      </c>
    </row>
    <row r="345" spans="1:19" ht="24.95" customHeight="1" x14ac:dyDescent="0.2">
      <c r="A345" s="140"/>
      <c r="B345" s="138"/>
      <c r="C345" s="1">
        <v>9</v>
      </c>
      <c r="D345" s="5" t="s">
        <v>376</v>
      </c>
      <c r="E345" s="5">
        <v>113357638.51719999</v>
      </c>
      <c r="F345" s="5">
        <v>0</v>
      </c>
      <c r="G345" s="5">
        <v>178864.73980000001</v>
      </c>
      <c r="H345" s="5">
        <v>27987495.923599999</v>
      </c>
      <c r="I345" s="6">
        <f t="shared" si="36"/>
        <v>141523999.18059999</v>
      </c>
      <c r="J345" s="10"/>
      <c r="K345" s="135"/>
      <c r="L345" s="138"/>
      <c r="M345" s="11">
        <v>14</v>
      </c>
      <c r="N345" s="5" t="s">
        <v>728</v>
      </c>
      <c r="O345" s="5">
        <v>145208288.45879999</v>
      </c>
      <c r="P345" s="5">
        <v>-1564740.79</v>
      </c>
      <c r="Q345" s="5">
        <v>229121.2403</v>
      </c>
      <c r="R345" s="5">
        <v>30818176.1248</v>
      </c>
      <c r="S345" s="6">
        <f t="shared" si="37"/>
        <v>174690845.03389999</v>
      </c>
    </row>
    <row r="346" spans="1:19" ht="24.95" customHeight="1" x14ac:dyDescent="0.2">
      <c r="A346" s="140"/>
      <c r="B346" s="138"/>
      <c r="C346" s="1">
        <v>10</v>
      </c>
      <c r="D346" s="5" t="s">
        <v>377</v>
      </c>
      <c r="E346" s="5">
        <v>119756174.79970001</v>
      </c>
      <c r="F346" s="5">
        <v>0</v>
      </c>
      <c r="G346" s="5">
        <v>188960.8616</v>
      </c>
      <c r="H346" s="5">
        <v>28512988.342500001</v>
      </c>
      <c r="I346" s="6">
        <f t="shared" si="36"/>
        <v>148458124.0038</v>
      </c>
      <c r="J346" s="10"/>
      <c r="K346" s="135"/>
      <c r="L346" s="138"/>
      <c r="M346" s="11">
        <v>15</v>
      </c>
      <c r="N346" s="5" t="s">
        <v>729</v>
      </c>
      <c r="O346" s="5">
        <v>130025126.942</v>
      </c>
      <c r="P346" s="5">
        <v>-1564740.79</v>
      </c>
      <c r="Q346" s="5">
        <v>205164.03479999999</v>
      </c>
      <c r="R346" s="5">
        <v>27337967.645599999</v>
      </c>
      <c r="S346" s="6">
        <f t="shared" si="37"/>
        <v>156003517.83239999</v>
      </c>
    </row>
    <row r="347" spans="1:19" ht="24.95" customHeight="1" x14ac:dyDescent="0.2">
      <c r="A347" s="140"/>
      <c r="B347" s="138"/>
      <c r="C347" s="1">
        <v>11</v>
      </c>
      <c r="D347" s="5" t="s">
        <v>378</v>
      </c>
      <c r="E347" s="5">
        <v>166587787.685</v>
      </c>
      <c r="F347" s="5">
        <v>0</v>
      </c>
      <c r="G347" s="5">
        <v>262855.52250000002</v>
      </c>
      <c r="H347" s="5">
        <v>39051194.719300002</v>
      </c>
      <c r="I347" s="6">
        <f t="shared" si="36"/>
        <v>205901837.92680001</v>
      </c>
      <c r="J347" s="10"/>
      <c r="K347" s="135"/>
      <c r="L347" s="138"/>
      <c r="M347" s="11">
        <v>16</v>
      </c>
      <c r="N347" s="5" t="s">
        <v>730</v>
      </c>
      <c r="O347" s="5">
        <v>144488848.11469999</v>
      </c>
      <c r="P347" s="5">
        <v>-1564740.79</v>
      </c>
      <c r="Q347" s="5">
        <v>227986.04980000001</v>
      </c>
      <c r="R347" s="5">
        <v>35930173.3323</v>
      </c>
      <c r="S347" s="6">
        <f t="shared" si="37"/>
        <v>179082266.70680001</v>
      </c>
    </row>
    <row r="348" spans="1:19" ht="24.95" customHeight="1" x14ac:dyDescent="0.2">
      <c r="A348" s="140"/>
      <c r="B348" s="138"/>
      <c r="C348" s="1">
        <v>12</v>
      </c>
      <c r="D348" s="5" t="s">
        <v>379</v>
      </c>
      <c r="E348" s="5">
        <v>123168937.46709999</v>
      </c>
      <c r="F348" s="5">
        <v>0</v>
      </c>
      <c r="G348" s="5">
        <v>194345.79120000001</v>
      </c>
      <c r="H348" s="5">
        <v>29148301.119399998</v>
      </c>
      <c r="I348" s="6">
        <f t="shared" si="36"/>
        <v>152511584.3777</v>
      </c>
      <c r="J348" s="10"/>
      <c r="K348" s="135"/>
      <c r="L348" s="138"/>
      <c r="M348" s="11">
        <v>17</v>
      </c>
      <c r="N348" s="5" t="s">
        <v>731</v>
      </c>
      <c r="O348" s="5">
        <v>143321595.17699999</v>
      </c>
      <c r="P348" s="5">
        <v>-1564740.79</v>
      </c>
      <c r="Q348" s="5">
        <v>226144.26490000001</v>
      </c>
      <c r="R348" s="5">
        <v>33393202.677299999</v>
      </c>
      <c r="S348" s="6">
        <f t="shared" si="37"/>
        <v>175376201.3292</v>
      </c>
    </row>
    <row r="349" spans="1:19" ht="24.95" customHeight="1" x14ac:dyDescent="0.2">
      <c r="A349" s="140"/>
      <c r="B349" s="138"/>
      <c r="C349" s="1">
        <v>13</v>
      </c>
      <c r="D349" s="5" t="s">
        <v>380</v>
      </c>
      <c r="E349" s="5">
        <v>103974660.0757</v>
      </c>
      <c r="F349" s="5">
        <v>0</v>
      </c>
      <c r="G349" s="5">
        <v>164059.52669999999</v>
      </c>
      <c r="H349" s="5">
        <v>27884965.711199999</v>
      </c>
      <c r="I349" s="6">
        <f t="shared" si="36"/>
        <v>132023685.3136</v>
      </c>
      <c r="J349" s="10"/>
      <c r="K349" s="135"/>
      <c r="L349" s="138"/>
      <c r="M349" s="11">
        <v>18</v>
      </c>
      <c r="N349" s="5" t="s">
        <v>732</v>
      </c>
      <c r="O349" s="5">
        <v>160479556.60299999</v>
      </c>
      <c r="P349" s="5">
        <v>-1564740.79</v>
      </c>
      <c r="Q349" s="5">
        <v>253217.46739999999</v>
      </c>
      <c r="R349" s="5">
        <v>35400801.753300004</v>
      </c>
      <c r="S349" s="6">
        <f t="shared" si="37"/>
        <v>194568835.03370002</v>
      </c>
    </row>
    <row r="350" spans="1:19" ht="24.95" customHeight="1" x14ac:dyDescent="0.2">
      <c r="A350" s="140"/>
      <c r="B350" s="138"/>
      <c r="C350" s="1">
        <v>14</v>
      </c>
      <c r="D350" s="5" t="s">
        <v>381</v>
      </c>
      <c r="E350" s="5">
        <v>142909852.39570001</v>
      </c>
      <c r="F350" s="5">
        <v>0</v>
      </c>
      <c r="G350" s="5">
        <v>225494.58420000001</v>
      </c>
      <c r="H350" s="5">
        <v>36142627.286899999</v>
      </c>
      <c r="I350" s="6">
        <f t="shared" si="36"/>
        <v>179277974.26679999</v>
      </c>
      <c r="J350" s="10"/>
      <c r="K350" s="135"/>
      <c r="L350" s="138"/>
      <c r="M350" s="11">
        <v>19</v>
      </c>
      <c r="N350" s="5" t="s">
        <v>733</v>
      </c>
      <c r="O350" s="5">
        <v>147955683.84509999</v>
      </c>
      <c r="P350" s="5">
        <v>-1564740.79</v>
      </c>
      <c r="Q350" s="5">
        <v>233456.3002</v>
      </c>
      <c r="R350" s="5">
        <v>27971675.252799999</v>
      </c>
      <c r="S350" s="6">
        <f t="shared" si="37"/>
        <v>174596074.60809997</v>
      </c>
    </row>
    <row r="351" spans="1:19" ht="24.95" customHeight="1" x14ac:dyDescent="0.2">
      <c r="A351" s="140"/>
      <c r="B351" s="138"/>
      <c r="C351" s="1">
        <v>15</v>
      </c>
      <c r="D351" s="5" t="s">
        <v>382</v>
      </c>
      <c r="E351" s="5">
        <v>160736998.551</v>
      </c>
      <c r="F351" s="5">
        <v>0</v>
      </c>
      <c r="G351" s="5">
        <v>253623.67989999999</v>
      </c>
      <c r="H351" s="5">
        <v>38949266.445600003</v>
      </c>
      <c r="I351" s="6">
        <f t="shared" si="36"/>
        <v>199939888.67649999</v>
      </c>
      <c r="J351" s="10"/>
      <c r="K351" s="135"/>
      <c r="L351" s="138"/>
      <c r="M351" s="11">
        <v>20</v>
      </c>
      <c r="N351" s="5" t="s">
        <v>734</v>
      </c>
      <c r="O351" s="5">
        <v>134641831.10389999</v>
      </c>
      <c r="P351" s="5">
        <v>-1564740.79</v>
      </c>
      <c r="Q351" s="5">
        <v>212448.63959999999</v>
      </c>
      <c r="R351" s="5">
        <v>24929678.092099998</v>
      </c>
      <c r="S351" s="6">
        <f t="shared" si="37"/>
        <v>158219217.04559997</v>
      </c>
    </row>
    <row r="352" spans="1:19" ht="24.95" customHeight="1" x14ac:dyDescent="0.2">
      <c r="A352" s="140"/>
      <c r="B352" s="138"/>
      <c r="C352" s="1">
        <v>16</v>
      </c>
      <c r="D352" s="5" t="s">
        <v>383</v>
      </c>
      <c r="E352" s="5">
        <v>117804741.96520001</v>
      </c>
      <c r="F352" s="5">
        <v>0</v>
      </c>
      <c r="G352" s="5">
        <v>185881.73499999999</v>
      </c>
      <c r="H352" s="5">
        <v>29378308.5559</v>
      </c>
      <c r="I352" s="6">
        <f t="shared" si="36"/>
        <v>147368932.2561</v>
      </c>
      <c r="J352" s="10"/>
      <c r="K352" s="135"/>
      <c r="L352" s="138"/>
      <c r="M352" s="11">
        <v>21</v>
      </c>
      <c r="N352" s="5" t="s">
        <v>735</v>
      </c>
      <c r="O352" s="5">
        <v>138795011.96360001</v>
      </c>
      <c r="P352" s="5">
        <v>-1564740.79</v>
      </c>
      <c r="Q352" s="5">
        <v>219001.8602</v>
      </c>
      <c r="R352" s="5">
        <v>32370241.426399998</v>
      </c>
      <c r="S352" s="6">
        <f t="shared" si="37"/>
        <v>169819514.46020001</v>
      </c>
    </row>
    <row r="353" spans="1:19" ht="24.95" customHeight="1" x14ac:dyDescent="0.2">
      <c r="A353" s="140"/>
      <c r="B353" s="138"/>
      <c r="C353" s="1">
        <v>17</v>
      </c>
      <c r="D353" s="5" t="s">
        <v>384</v>
      </c>
      <c r="E353" s="5">
        <v>124659748.2114</v>
      </c>
      <c r="F353" s="5">
        <v>0</v>
      </c>
      <c r="G353" s="5">
        <v>196698.1116</v>
      </c>
      <c r="H353" s="5">
        <v>31621399.3981</v>
      </c>
      <c r="I353" s="6">
        <f t="shared" si="36"/>
        <v>156477845.7211</v>
      </c>
      <c r="J353" s="10"/>
      <c r="K353" s="135"/>
      <c r="L353" s="138"/>
      <c r="M353" s="11">
        <v>22</v>
      </c>
      <c r="N353" s="5" t="s">
        <v>736</v>
      </c>
      <c r="O353" s="5">
        <v>133542368.1666</v>
      </c>
      <c r="P353" s="5">
        <v>-1564740.79</v>
      </c>
      <c r="Q353" s="5">
        <v>210713.81909999999</v>
      </c>
      <c r="R353" s="5">
        <v>31212379.0416</v>
      </c>
      <c r="S353" s="6">
        <f t="shared" si="37"/>
        <v>163400720.23730001</v>
      </c>
    </row>
    <row r="354" spans="1:19" ht="24.95" customHeight="1" x14ac:dyDescent="0.2">
      <c r="A354" s="140"/>
      <c r="B354" s="138"/>
      <c r="C354" s="1">
        <v>18</v>
      </c>
      <c r="D354" s="5" t="s">
        <v>385</v>
      </c>
      <c r="E354" s="5">
        <v>130017938.11849999</v>
      </c>
      <c r="F354" s="5">
        <v>0</v>
      </c>
      <c r="G354" s="5">
        <v>205152.6917</v>
      </c>
      <c r="H354" s="5">
        <v>33629801.059</v>
      </c>
      <c r="I354" s="6">
        <f t="shared" si="36"/>
        <v>163852891.86919999</v>
      </c>
      <c r="J354" s="10"/>
      <c r="K354" s="136"/>
      <c r="L354" s="139"/>
      <c r="M354" s="11">
        <v>23</v>
      </c>
      <c r="N354" s="5" t="s">
        <v>737</v>
      </c>
      <c r="O354" s="5">
        <v>125195940.7623</v>
      </c>
      <c r="P354" s="5">
        <v>-1564740.79</v>
      </c>
      <c r="Q354" s="5">
        <v>197544.15900000001</v>
      </c>
      <c r="R354" s="5">
        <v>28049124.689100001</v>
      </c>
      <c r="S354" s="6">
        <f t="shared" si="37"/>
        <v>151877868.8204</v>
      </c>
    </row>
    <row r="355" spans="1:19" ht="24.95" customHeight="1" x14ac:dyDescent="0.2">
      <c r="A355" s="140"/>
      <c r="B355" s="138"/>
      <c r="C355" s="1">
        <v>19</v>
      </c>
      <c r="D355" s="5" t="s">
        <v>386</v>
      </c>
      <c r="E355" s="5">
        <v>134327589.58320001</v>
      </c>
      <c r="F355" s="5">
        <v>0</v>
      </c>
      <c r="G355" s="5">
        <v>211952.80420000001</v>
      </c>
      <c r="H355" s="5">
        <v>32385125.748199999</v>
      </c>
      <c r="I355" s="6">
        <f t="shared" si="36"/>
        <v>166924668.1356</v>
      </c>
      <c r="J355" s="10"/>
      <c r="K355" s="17"/>
      <c r="L355" s="125" t="s">
        <v>843</v>
      </c>
      <c r="M355" s="126"/>
      <c r="N355" s="127"/>
      <c r="O355" s="13">
        <f>SUM(O332:O354)</f>
        <v>3307946470.9275007</v>
      </c>
      <c r="P355" s="13">
        <f t="shared" ref="P355:S355" si="40">SUM(P332:P354)</f>
        <v>-35989038.169999987</v>
      </c>
      <c r="Q355" s="13">
        <f t="shared" si="40"/>
        <v>5219542.2603000002</v>
      </c>
      <c r="R355" s="13">
        <f t="shared" si="40"/>
        <v>715472816.77219999</v>
      </c>
      <c r="S355" s="13">
        <f t="shared" si="40"/>
        <v>3992649791.789999</v>
      </c>
    </row>
    <row r="356" spans="1:19" ht="24.95" customHeight="1" x14ac:dyDescent="0.2">
      <c r="A356" s="140"/>
      <c r="B356" s="138"/>
      <c r="C356" s="1">
        <v>20</v>
      </c>
      <c r="D356" s="5" t="s">
        <v>387</v>
      </c>
      <c r="E356" s="5">
        <v>135489077.98109999</v>
      </c>
      <c r="F356" s="5">
        <v>0</v>
      </c>
      <c r="G356" s="5">
        <v>213785.49340000001</v>
      </c>
      <c r="H356" s="5">
        <v>32840057.583999999</v>
      </c>
      <c r="I356" s="6">
        <f t="shared" si="36"/>
        <v>168542921.05849999</v>
      </c>
      <c r="J356" s="10"/>
      <c r="K356" s="134">
        <v>34</v>
      </c>
      <c r="L356" s="137" t="s">
        <v>56</v>
      </c>
      <c r="M356" s="11">
        <v>1</v>
      </c>
      <c r="N356" s="5" t="s">
        <v>738</v>
      </c>
      <c r="O356" s="5">
        <v>124266045.79960001</v>
      </c>
      <c r="P356" s="5">
        <v>0</v>
      </c>
      <c r="Q356" s="5">
        <v>196076.8964</v>
      </c>
      <c r="R356" s="5">
        <v>26407946.899799999</v>
      </c>
      <c r="S356" s="6">
        <f t="shared" si="37"/>
        <v>150870069.59580001</v>
      </c>
    </row>
    <row r="357" spans="1:19" ht="24.95" customHeight="1" x14ac:dyDescent="0.2">
      <c r="A357" s="140"/>
      <c r="B357" s="138"/>
      <c r="C357" s="1">
        <v>21</v>
      </c>
      <c r="D357" s="5" t="s">
        <v>388</v>
      </c>
      <c r="E357" s="5">
        <v>126926099.02069999</v>
      </c>
      <c r="F357" s="5">
        <v>0</v>
      </c>
      <c r="G357" s="5">
        <v>200274.141</v>
      </c>
      <c r="H357" s="5">
        <v>31615981.9505</v>
      </c>
      <c r="I357" s="6">
        <f t="shared" si="36"/>
        <v>158742355.11219999</v>
      </c>
      <c r="J357" s="10"/>
      <c r="K357" s="135"/>
      <c r="L357" s="138"/>
      <c r="M357" s="11">
        <v>2</v>
      </c>
      <c r="N357" s="5" t="s">
        <v>739</v>
      </c>
      <c r="O357" s="5">
        <v>212647821.41319999</v>
      </c>
      <c r="P357" s="5">
        <v>0</v>
      </c>
      <c r="Q357" s="5">
        <v>335532.72409999999</v>
      </c>
      <c r="R357" s="5">
        <v>34568495.7108</v>
      </c>
      <c r="S357" s="6">
        <f t="shared" si="37"/>
        <v>247551849.84809998</v>
      </c>
    </row>
    <row r="358" spans="1:19" ht="24.95" customHeight="1" x14ac:dyDescent="0.2">
      <c r="A358" s="140"/>
      <c r="B358" s="138"/>
      <c r="C358" s="1">
        <v>22</v>
      </c>
      <c r="D358" s="5" t="s">
        <v>389</v>
      </c>
      <c r="E358" s="5">
        <v>116424121.7437</v>
      </c>
      <c r="F358" s="5">
        <v>0</v>
      </c>
      <c r="G358" s="5">
        <v>183703.28210000001</v>
      </c>
      <c r="H358" s="5">
        <v>29409609.364399999</v>
      </c>
      <c r="I358" s="6">
        <f t="shared" si="36"/>
        <v>146017434.39020002</v>
      </c>
      <c r="J358" s="10"/>
      <c r="K358" s="135"/>
      <c r="L358" s="138"/>
      <c r="M358" s="11">
        <v>3</v>
      </c>
      <c r="N358" s="5" t="s">
        <v>740</v>
      </c>
      <c r="O358" s="5">
        <v>146049937.51550001</v>
      </c>
      <c r="P358" s="5">
        <v>0</v>
      </c>
      <c r="Q358" s="5">
        <v>230449.26139999999</v>
      </c>
      <c r="R358" s="5">
        <v>29564111.752900001</v>
      </c>
      <c r="S358" s="6">
        <f t="shared" si="37"/>
        <v>175844498.52980003</v>
      </c>
    </row>
    <row r="359" spans="1:19" ht="24.95" customHeight="1" x14ac:dyDescent="0.2">
      <c r="A359" s="140"/>
      <c r="B359" s="138"/>
      <c r="C359" s="1">
        <v>23</v>
      </c>
      <c r="D359" s="5" t="s">
        <v>390</v>
      </c>
      <c r="E359" s="5">
        <v>142877835.8513</v>
      </c>
      <c r="F359" s="5">
        <v>0</v>
      </c>
      <c r="G359" s="5">
        <v>225444.06589999999</v>
      </c>
      <c r="H359" s="5">
        <v>33663308.975699998</v>
      </c>
      <c r="I359" s="6">
        <f t="shared" si="36"/>
        <v>176766588.89289999</v>
      </c>
      <c r="J359" s="10"/>
      <c r="K359" s="135"/>
      <c r="L359" s="138"/>
      <c r="M359" s="11">
        <v>4</v>
      </c>
      <c r="N359" s="5" t="s">
        <v>741</v>
      </c>
      <c r="O359" s="5">
        <v>174384498.81889999</v>
      </c>
      <c r="P359" s="5">
        <v>0</v>
      </c>
      <c r="Q359" s="5">
        <v>275157.79629999999</v>
      </c>
      <c r="R359" s="5">
        <v>26465465.479400001</v>
      </c>
      <c r="S359" s="6">
        <f t="shared" si="37"/>
        <v>201125122.09459999</v>
      </c>
    </row>
    <row r="360" spans="1:19" ht="24.95" customHeight="1" x14ac:dyDescent="0.2">
      <c r="A360" s="140"/>
      <c r="B360" s="138"/>
      <c r="C360" s="1">
        <v>24</v>
      </c>
      <c r="D360" s="5" t="s">
        <v>391</v>
      </c>
      <c r="E360" s="5">
        <v>105659367.8616</v>
      </c>
      <c r="F360" s="5">
        <v>0</v>
      </c>
      <c r="G360" s="5">
        <v>166717.79319999999</v>
      </c>
      <c r="H360" s="5">
        <v>26025042.244399998</v>
      </c>
      <c r="I360" s="6">
        <f t="shared" si="36"/>
        <v>131851127.89919999</v>
      </c>
      <c r="J360" s="10"/>
      <c r="K360" s="135"/>
      <c r="L360" s="138"/>
      <c r="M360" s="11">
        <v>5</v>
      </c>
      <c r="N360" s="5" t="s">
        <v>742</v>
      </c>
      <c r="O360" s="5">
        <v>188395502.79390001</v>
      </c>
      <c r="P360" s="5">
        <v>0</v>
      </c>
      <c r="Q360" s="5">
        <v>297265.4779</v>
      </c>
      <c r="R360" s="5">
        <v>36963810.142899998</v>
      </c>
      <c r="S360" s="6">
        <f t="shared" si="37"/>
        <v>225656578.4147</v>
      </c>
    </row>
    <row r="361" spans="1:19" ht="24.95" customHeight="1" x14ac:dyDescent="0.2">
      <c r="A361" s="140"/>
      <c r="B361" s="138"/>
      <c r="C361" s="1">
        <v>25</v>
      </c>
      <c r="D361" s="5" t="s">
        <v>392</v>
      </c>
      <c r="E361" s="5">
        <v>132615123.81900001</v>
      </c>
      <c r="F361" s="5">
        <v>0</v>
      </c>
      <c r="G361" s="5">
        <v>209250.7389</v>
      </c>
      <c r="H361" s="5">
        <v>29571798.382599998</v>
      </c>
      <c r="I361" s="6">
        <f t="shared" si="36"/>
        <v>162396172.94050002</v>
      </c>
      <c r="J361" s="10"/>
      <c r="K361" s="135"/>
      <c r="L361" s="138"/>
      <c r="M361" s="11">
        <v>6</v>
      </c>
      <c r="N361" s="5" t="s">
        <v>743</v>
      </c>
      <c r="O361" s="5">
        <v>130511073.3163</v>
      </c>
      <c r="P361" s="5">
        <v>0</v>
      </c>
      <c r="Q361" s="5">
        <v>205930.79990000001</v>
      </c>
      <c r="R361" s="5">
        <v>26216196.006900001</v>
      </c>
      <c r="S361" s="6">
        <f t="shared" si="37"/>
        <v>156933200.12310001</v>
      </c>
    </row>
    <row r="362" spans="1:19" ht="24.95" customHeight="1" x14ac:dyDescent="0.2">
      <c r="A362" s="140"/>
      <c r="B362" s="138"/>
      <c r="C362" s="1">
        <v>26</v>
      </c>
      <c r="D362" s="5" t="s">
        <v>393</v>
      </c>
      <c r="E362" s="5">
        <v>120612782.9892</v>
      </c>
      <c r="F362" s="5">
        <v>0</v>
      </c>
      <c r="G362" s="5">
        <v>190312.4865</v>
      </c>
      <c r="H362" s="5">
        <v>29632527.301600002</v>
      </c>
      <c r="I362" s="6">
        <f t="shared" si="36"/>
        <v>150435622.7773</v>
      </c>
      <c r="J362" s="10"/>
      <c r="K362" s="135"/>
      <c r="L362" s="138"/>
      <c r="M362" s="11">
        <v>7</v>
      </c>
      <c r="N362" s="5" t="s">
        <v>744</v>
      </c>
      <c r="O362" s="5">
        <v>125529218.3291</v>
      </c>
      <c r="P362" s="5">
        <v>0</v>
      </c>
      <c r="Q362" s="5">
        <v>198070.03099999999</v>
      </c>
      <c r="R362" s="5">
        <v>29947613.538600001</v>
      </c>
      <c r="S362" s="6">
        <f t="shared" si="37"/>
        <v>155674901.8987</v>
      </c>
    </row>
    <row r="363" spans="1:19" ht="24.95" customHeight="1" x14ac:dyDescent="0.2">
      <c r="A363" s="140"/>
      <c r="B363" s="139"/>
      <c r="C363" s="1">
        <v>27</v>
      </c>
      <c r="D363" s="5" t="s">
        <v>394</v>
      </c>
      <c r="E363" s="5">
        <v>111762777.60770001</v>
      </c>
      <c r="F363" s="5">
        <v>0</v>
      </c>
      <c r="G363" s="5">
        <v>176348.2408</v>
      </c>
      <c r="H363" s="5">
        <v>27224906.568700001</v>
      </c>
      <c r="I363" s="6">
        <f t="shared" si="36"/>
        <v>139164032.4172</v>
      </c>
      <c r="J363" s="10"/>
      <c r="K363" s="135"/>
      <c r="L363" s="138"/>
      <c r="M363" s="11">
        <v>8</v>
      </c>
      <c r="N363" s="5" t="s">
        <v>745</v>
      </c>
      <c r="O363" s="5">
        <v>194838514.0844</v>
      </c>
      <c r="P363" s="5">
        <v>0</v>
      </c>
      <c r="Q363" s="5">
        <v>307431.77590000001</v>
      </c>
      <c r="R363" s="5">
        <v>33692942.540799998</v>
      </c>
      <c r="S363" s="6">
        <f t="shared" si="37"/>
        <v>228838888.40110001</v>
      </c>
    </row>
    <row r="364" spans="1:19" ht="24.95" customHeight="1" x14ac:dyDescent="0.2">
      <c r="A364" s="1"/>
      <c r="B364" s="125" t="s">
        <v>827</v>
      </c>
      <c r="C364" s="126"/>
      <c r="D364" s="127"/>
      <c r="E364" s="13">
        <f>SUM(E337:E363)</f>
        <v>3494706503.6417007</v>
      </c>
      <c r="F364" s="13">
        <f t="shared" ref="F364:I364" si="41">SUM(F337:F363)</f>
        <v>0</v>
      </c>
      <c r="G364" s="13">
        <f t="shared" si="41"/>
        <v>5514227.1631999994</v>
      </c>
      <c r="H364" s="13">
        <f t="shared" si="41"/>
        <v>852995999.24109995</v>
      </c>
      <c r="I364" s="13">
        <f t="shared" si="41"/>
        <v>4353216730.0460005</v>
      </c>
      <c r="J364" s="10"/>
      <c r="K364" s="135"/>
      <c r="L364" s="138"/>
      <c r="M364" s="11">
        <v>9</v>
      </c>
      <c r="N364" s="5" t="s">
        <v>746</v>
      </c>
      <c r="O364" s="5">
        <v>138693706.6525</v>
      </c>
      <c r="P364" s="5">
        <v>0</v>
      </c>
      <c r="Q364" s="5">
        <v>218842.01259999999</v>
      </c>
      <c r="R364" s="5">
        <v>26716273.239500001</v>
      </c>
      <c r="S364" s="6">
        <f t="shared" si="37"/>
        <v>165628821.90460002</v>
      </c>
    </row>
    <row r="365" spans="1:19" ht="24.95" customHeight="1" x14ac:dyDescent="0.2">
      <c r="A365" s="140">
        <v>18</v>
      </c>
      <c r="B365" s="137" t="s">
        <v>40</v>
      </c>
      <c r="C365" s="1">
        <v>1</v>
      </c>
      <c r="D365" s="5" t="s">
        <v>395</v>
      </c>
      <c r="E365" s="5">
        <v>209252141.06619999</v>
      </c>
      <c r="F365" s="5">
        <v>0</v>
      </c>
      <c r="G365" s="5">
        <v>330174.74829999998</v>
      </c>
      <c r="H365" s="5">
        <v>38833547.177900001</v>
      </c>
      <c r="I365" s="6">
        <f t="shared" si="36"/>
        <v>248415862.99239999</v>
      </c>
      <c r="J365" s="10"/>
      <c r="K365" s="135"/>
      <c r="L365" s="138"/>
      <c r="M365" s="11">
        <v>10</v>
      </c>
      <c r="N365" s="5" t="s">
        <v>747</v>
      </c>
      <c r="O365" s="5">
        <v>128055582.4726</v>
      </c>
      <c r="P365" s="5">
        <v>0</v>
      </c>
      <c r="Q365" s="5">
        <v>202056.3302</v>
      </c>
      <c r="R365" s="5">
        <v>27054629.628400002</v>
      </c>
      <c r="S365" s="6">
        <f t="shared" si="37"/>
        <v>155312268.4312</v>
      </c>
    </row>
    <row r="366" spans="1:19" ht="24.95" customHeight="1" x14ac:dyDescent="0.2">
      <c r="A366" s="140"/>
      <c r="B366" s="138"/>
      <c r="C366" s="1">
        <v>2</v>
      </c>
      <c r="D366" s="5" t="s">
        <v>396</v>
      </c>
      <c r="E366" s="5">
        <v>212773088.63029999</v>
      </c>
      <c r="F366" s="5">
        <v>0</v>
      </c>
      <c r="G366" s="5">
        <v>335730.38069999998</v>
      </c>
      <c r="H366" s="5">
        <v>46584309.549999997</v>
      </c>
      <c r="I366" s="6">
        <f t="shared" si="36"/>
        <v>259693128.56099999</v>
      </c>
      <c r="J366" s="10"/>
      <c r="K366" s="135"/>
      <c r="L366" s="138"/>
      <c r="M366" s="11">
        <v>11</v>
      </c>
      <c r="N366" s="5" t="s">
        <v>748</v>
      </c>
      <c r="O366" s="5">
        <v>191099653.79519999</v>
      </c>
      <c r="P366" s="5">
        <v>0</v>
      </c>
      <c r="Q366" s="5">
        <v>301532.30339999998</v>
      </c>
      <c r="R366" s="5">
        <v>35605301.549999997</v>
      </c>
      <c r="S366" s="6">
        <f t="shared" si="37"/>
        <v>227006487.64859998</v>
      </c>
    </row>
    <row r="367" spans="1:19" ht="24.95" customHeight="1" x14ac:dyDescent="0.2">
      <c r="A367" s="140"/>
      <c r="B367" s="138"/>
      <c r="C367" s="1">
        <v>3</v>
      </c>
      <c r="D367" s="5" t="s">
        <v>397</v>
      </c>
      <c r="E367" s="5">
        <v>176086722.461</v>
      </c>
      <c r="F367" s="5">
        <v>0</v>
      </c>
      <c r="G367" s="5">
        <v>277843.70079999999</v>
      </c>
      <c r="H367" s="5">
        <v>41111817.988700002</v>
      </c>
      <c r="I367" s="6">
        <f t="shared" si="36"/>
        <v>217476384.1505</v>
      </c>
      <c r="J367" s="10"/>
      <c r="K367" s="135"/>
      <c r="L367" s="138"/>
      <c r="M367" s="11">
        <v>12</v>
      </c>
      <c r="N367" s="5" t="s">
        <v>749</v>
      </c>
      <c r="O367" s="5">
        <v>151261554.18130001</v>
      </c>
      <c r="P367" s="5">
        <v>0</v>
      </c>
      <c r="Q367" s="5">
        <v>238672.56659999999</v>
      </c>
      <c r="R367" s="5">
        <v>29646911.754799999</v>
      </c>
      <c r="S367" s="6">
        <f t="shared" si="37"/>
        <v>181147138.5027</v>
      </c>
    </row>
    <row r="368" spans="1:19" ht="24.95" customHeight="1" x14ac:dyDescent="0.2">
      <c r="A368" s="140"/>
      <c r="B368" s="138"/>
      <c r="C368" s="1">
        <v>4</v>
      </c>
      <c r="D368" s="5" t="s">
        <v>398</v>
      </c>
      <c r="E368" s="5">
        <v>135584257.18619999</v>
      </c>
      <c r="F368" s="5">
        <v>0</v>
      </c>
      <c r="G368" s="5">
        <v>213935.6747</v>
      </c>
      <c r="H368" s="5">
        <v>29370068.773699999</v>
      </c>
      <c r="I368" s="6">
        <f t="shared" si="36"/>
        <v>165168261.63459998</v>
      </c>
      <c r="J368" s="10"/>
      <c r="K368" s="135"/>
      <c r="L368" s="138"/>
      <c r="M368" s="11">
        <v>13</v>
      </c>
      <c r="N368" s="5" t="s">
        <v>750</v>
      </c>
      <c r="O368" s="5">
        <v>130007287.7552</v>
      </c>
      <c r="P368" s="5">
        <v>0</v>
      </c>
      <c r="Q368" s="5">
        <v>205135.8867</v>
      </c>
      <c r="R368" s="5">
        <v>28103340.476</v>
      </c>
      <c r="S368" s="6">
        <f t="shared" si="37"/>
        <v>158315764.11790001</v>
      </c>
    </row>
    <row r="369" spans="1:19" ht="24.95" customHeight="1" x14ac:dyDescent="0.2">
      <c r="A369" s="140"/>
      <c r="B369" s="138"/>
      <c r="C369" s="1">
        <v>5</v>
      </c>
      <c r="D369" s="5" t="s">
        <v>399</v>
      </c>
      <c r="E369" s="5">
        <v>222894398.0575</v>
      </c>
      <c r="F369" s="5">
        <v>0</v>
      </c>
      <c r="G369" s="5">
        <v>351700.59139999998</v>
      </c>
      <c r="H369" s="5">
        <v>50729593.326899998</v>
      </c>
      <c r="I369" s="6">
        <f t="shared" si="36"/>
        <v>273975691.97579998</v>
      </c>
      <c r="J369" s="10"/>
      <c r="K369" s="135"/>
      <c r="L369" s="138"/>
      <c r="M369" s="11">
        <v>14</v>
      </c>
      <c r="N369" s="5" t="s">
        <v>751</v>
      </c>
      <c r="O369" s="5">
        <v>186216975.7288</v>
      </c>
      <c r="P369" s="5">
        <v>0</v>
      </c>
      <c r="Q369" s="5">
        <v>293828.02380000002</v>
      </c>
      <c r="R369" s="5">
        <v>36749586.874700002</v>
      </c>
      <c r="S369" s="6">
        <f t="shared" si="37"/>
        <v>223260390.62729999</v>
      </c>
    </row>
    <row r="370" spans="1:19" ht="24.95" customHeight="1" x14ac:dyDescent="0.2">
      <c r="A370" s="140"/>
      <c r="B370" s="138"/>
      <c r="C370" s="1">
        <v>6</v>
      </c>
      <c r="D370" s="5" t="s">
        <v>400</v>
      </c>
      <c r="E370" s="5">
        <v>149319140.5113</v>
      </c>
      <c r="F370" s="5">
        <v>0</v>
      </c>
      <c r="G370" s="5">
        <v>235607.67110000001</v>
      </c>
      <c r="H370" s="5">
        <v>34925159.690700002</v>
      </c>
      <c r="I370" s="6">
        <f t="shared" si="36"/>
        <v>184479907.87309998</v>
      </c>
      <c r="J370" s="10"/>
      <c r="K370" s="135"/>
      <c r="L370" s="138"/>
      <c r="M370" s="11">
        <v>15</v>
      </c>
      <c r="N370" s="5" t="s">
        <v>752</v>
      </c>
      <c r="O370" s="5">
        <v>123445708.92749999</v>
      </c>
      <c r="P370" s="5">
        <v>0</v>
      </c>
      <c r="Q370" s="5">
        <v>194782.50339999999</v>
      </c>
      <c r="R370" s="5">
        <v>26574416.3704</v>
      </c>
      <c r="S370" s="6">
        <f t="shared" si="37"/>
        <v>150214907.80129999</v>
      </c>
    </row>
    <row r="371" spans="1:19" ht="24.95" customHeight="1" x14ac:dyDescent="0.2">
      <c r="A371" s="140"/>
      <c r="B371" s="138"/>
      <c r="C371" s="1">
        <v>7</v>
      </c>
      <c r="D371" s="5" t="s">
        <v>401</v>
      </c>
      <c r="E371" s="5">
        <v>130205996.8337</v>
      </c>
      <c r="F371" s="5">
        <v>0</v>
      </c>
      <c r="G371" s="5">
        <v>205449.4258</v>
      </c>
      <c r="H371" s="5">
        <v>32346922.798900001</v>
      </c>
      <c r="I371" s="6">
        <f t="shared" si="36"/>
        <v>162758369.05840001</v>
      </c>
      <c r="J371" s="10"/>
      <c r="K371" s="136"/>
      <c r="L371" s="139"/>
      <c r="M371" s="11">
        <v>16</v>
      </c>
      <c r="N371" s="5" t="s">
        <v>753</v>
      </c>
      <c r="O371" s="5">
        <v>133913865.31389999</v>
      </c>
      <c r="P371" s="5">
        <v>0</v>
      </c>
      <c r="Q371" s="5">
        <v>211299.997</v>
      </c>
      <c r="R371" s="5">
        <v>29112791.548900001</v>
      </c>
      <c r="S371" s="6">
        <f t="shared" si="37"/>
        <v>163237956.85979998</v>
      </c>
    </row>
    <row r="372" spans="1:19" ht="24.95" customHeight="1" x14ac:dyDescent="0.2">
      <c r="A372" s="140"/>
      <c r="B372" s="138"/>
      <c r="C372" s="1">
        <v>8</v>
      </c>
      <c r="D372" s="5" t="s">
        <v>402</v>
      </c>
      <c r="E372" s="5">
        <v>173490953.6701</v>
      </c>
      <c r="F372" s="5">
        <v>0</v>
      </c>
      <c r="G372" s="5">
        <v>273747.88929999998</v>
      </c>
      <c r="H372" s="5">
        <v>40597361.111100003</v>
      </c>
      <c r="I372" s="6">
        <f t="shared" si="36"/>
        <v>214362062.67049998</v>
      </c>
      <c r="J372" s="10"/>
      <c r="K372" s="17"/>
      <c r="L372" s="125" t="s">
        <v>844</v>
      </c>
      <c r="M372" s="126"/>
      <c r="N372" s="127"/>
      <c r="O372" s="13">
        <f>SUM(O356:O371)</f>
        <v>2479316946.8978996</v>
      </c>
      <c r="P372" s="13">
        <f t="shared" ref="P372:S372" si="42">SUM(P356:P371)</f>
        <v>0</v>
      </c>
      <c r="Q372" s="13">
        <f t="shared" si="42"/>
        <v>3912064.3866000003</v>
      </c>
      <c r="R372" s="13">
        <f t="shared" si="42"/>
        <v>483389833.51480013</v>
      </c>
      <c r="S372" s="13">
        <f t="shared" si="42"/>
        <v>2966618844.7992997</v>
      </c>
    </row>
    <row r="373" spans="1:19" ht="24.95" customHeight="1" x14ac:dyDescent="0.2">
      <c r="A373" s="140"/>
      <c r="B373" s="138"/>
      <c r="C373" s="1">
        <v>9</v>
      </c>
      <c r="D373" s="5" t="s">
        <v>403</v>
      </c>
      <c r="E373" s="5">
        <v>191378568.8222</v>
      </c>
      <c r="F373" s="5">
        <v>0</v>
      </c>
      <c r="G373" s="5">
        <v>301972.39779999998</v>
      </c>
      <c r="H373" s="5">
        <v>38292538.118900001</v>
      </c>
      <c r="I373" s="6">
        <f t="shared" si="36"/>
        <v>229973079.3389</v>
      </c>
      <c r="J373" s="10"/>
      <c r="K373" s="134">
        <v>35</v>
      </c>
      <c r="L373" s="137" t="s">
        <v>57</v>
      </c>
      <c r="M373" s="11">
        <v>1</v>
      </c>
      <c r="N373" s="5" t="s">
        <v>754</v>
      </c>
      <c r="O373" s="5">
        <v>138392016.48249999</v>
      </c>
      <c r="P373" s="5">
        <v>0</v>
      </c>
      <c r="Q373" s="5">
        <v>218365.9817</v>
      </c>
      <c r="R373" s="5">
        <v>29868409.640799999</v>
      </c>
      <c r="S373" s="6">
        <f t="shared" si="37"/>
        <v>168478792.10499999</v>
      </c>
    </row>
    <row r="374" spans="1:19" ht="24.95" customHeight="1" x14ac:dyDescent="0.2">
      <c r="A374" s="140"/>
      <c r="B374" s="138"/>
      <c r="C374" s="1">
        <v>10</v>
      </c>
      <c r="D374" s="5" t="s">
        <v>404</v>
      </c>
      <c r="E374" s="5">
        <v>180795504.83050001</v>
      </c>
      <c r="F374" s="5">
        <v>0</v>
      </c>
      <c r="G374" s="5">
        <v>285273.59379999997</v>
      </c>
      <c r="H374" s="5">
        <v>45878302.425800003</v>
      </c>
      <c r="I374" s="6">
        <f t="shared" si="36"/>
        <v>226959080.85010001</v>
      </c>
      <c r="J374" s="10"/>
      <c r="K374" s="135"/>
      <c r="L374" s="138"/>
      <c r="M374" s="11">
        <v>2</v>
      </c>
      <c r="N374" s="5" t="s">
        <v>755</v>
      </c>
      <c r="O374" s="5">
        <v>153144467.50709999</v>
      </c>
      <c r="P374" s="5">
        <v>0</v>
      </c>
      <c r="Q374" s="5">
        <v>241643.57769999999</v>
      </c>
      <c r="R374" s="5">
        <v>27817939.158399999</v>
      </c>
      <c r="S374" s="6">
        <f t="shared" si="37"/>
        <v>181204050.24319997</v>
      </c>
    </row>
    <row r="375" spans="1:19" ht="24.95" customHeight="1" x14ac:dyDescent="0.2">
      <c r="A375" s="140"/>
      <c r="B375" s="138"/>
      <c r="C375" s="1">
        <v>11</v>
      </c>
      <c r="D375" s="5" t="s">
        <v>405</v>
      </c>
      <c r="E375" s="5">
        <v>193027482.87259999</v>
      </c>
      <c r="F375" s="5">
        <v>0</v>
      </c>
      <c r="G375" s="5">
        <v>304574.1862</v>
      </c>
      <c r="H375" s="5">
        <v>48867663.398000002</v>
      </c>
      <c r="I375" s="6">
        <f t="shared" si="36"/>
        <v>242199720.45679998</v>
      </c>
      <c r="J375" s="10"/>
      <c r="K375" s="135"/>
      <c r="L375" s="138"/>
      <c r="M375" s="11">
        <v>3</v>
      </c>
      <c r="N375" s="5" t="s">
        <v>756</v>
      </c>
      <c r="O375" s="5">
        <v>128226316.3767</v>
      </c>
      <c r="P375" s="5">
        <v>0</v>
      </c>
      <c r="Q375" s="5">
        <v>202325.72779999999</v>
      </c>
      <c r="R375" s="5">
        <v>26406058.674199998</v>
      </c>
      <c r="S375" s="6">
        <f t="shared" si="37"/>
        <v>154834700.77869999</v>
      </c>
    </row>
    <row r="376" spans="1:19" ht="24.95" customHeight="1" x14ac:dyDescent="0.2">
      <c r="A376" s="140"/>
      <c r="B376" s="138"/>
      <c r="C376" s="1">
        <v>12</v>
      </c>
      <c r="D376" s="5" t="s">
        <v>406</v>
      </c>
      <c r="E376" s="5">
        <v>166809344.49680001</v>
      </c>
      <c r="F376" s="5">
        <v>0</v>
      </c>
      <c r="G376" s="5">
        <v>263205.11249999999</v>
      </c>
      <c r="H376" s="5">
        <v>38069753.945799999</v>
      </c>
      <c r="I376" s="6">
        <f t="shared" si="36"/>
        <v>205142303.55510002</v>
      </c>
      <c r="J376" s="10"/>
      <c r="K376" s="135"/>
      <c r="L376" s="138"/>
      <c r="M376" s="11">
        <v>4</v>
      </c>
      <c r="N376" s="5" t="s">
        <v>757</v>
      </c>
      <c r="O376" s="5">
        <v>143566725.39700001</v>
      </c>
      <c r="P376" s="5">
        <v>0</v>
      </c>
      <c r="Q376" s="5">
        <v>226531.0509</v>
      </c>
      <c r="R376" s="5">
        <v>29675321.106600001</v>
      </c>
      <c r="S376" s="6">
        <f t="shared" si="37"/>
        <v>173468577.55450004</v>
      </c>
    </row>
    <row r="377" spans="1:19" ht="24.95" customHeight="1" x14ac:dyDescent="0.2">
      <c r="A377" s="140"/>
      <c r="B377" s="138"/>
      <c r="C377" s="1">
        <v>13</v>
      </c>
      <c r="D377" s="5" t="s">
        <v>407</v>
      </c>
      <c r="E377" s="5">
        <v>144518227.78479999</v>
      </c>
      <c r="F377" s="5">
        <v>0</v>
      </c>
      <c r="G377" s="5">
        <v>228032.4074</v>
      </c>
      <c r="H377" s="5">
        <v>36841531.6241</v>
      </c>
      <c r="I377" s="6">
        <f t="shared" si="36"/>
        <v>181587791.8163</v>
      </c>
      <c r="J377" s="10"/>
      <c r="K377" s="135"/>
      <c r="L377" s="138"/>
      <c r="M377" s="11">
        <v>5</v>
      </c>
      <c r="N377" s="5" t="s">
        <v>758</v>
      </c>
      <c r="O377" s="5">
        <v>201363315.28549999</v>
      </c>
      <c r="P377" s="5">
        <v>0</v>
      </c>
      <c r="Q377" s="5">
        <v>317727.1286</v>
      </c>
      <c r="R377" s="5">
        <v>40634951.402400002</v>
      </c>
      <c r="S377" s="6">
        <f t="shared" si="37"/>
        <v>242315993.81650001</v>
      </c>
    </row>
    <row r="378" spans="1:19" ht="24.95" customHeight="1" x14ac:dyDescent="0.2">
      <c r="A378" s="140"/>
      <c r="B378" s="138"/>
      <c r="C378" s="1">
        <v>14</v>
      </c>
      <c r="D378" s="5" t="s">
        <v>408</v>
      </c>
      <c r="E378" s="5">
        <v>148806339.28780001</v>
      </c>
      <c r="F378" s="5">
        <v>0</v>
      </c>
      <c r="G378" s="5">
        <v>234798.5324</v>
      </c>
      <c r="H378" s="5">
        <v>33325474.355700001</v>
      </c>
      <c r="I378" s="6">
        <f t="shared" si="36"/>
        <v>182366612.17590004</v>
      </c>
      <c r="J378" s="10"/>
      <c r="K378" s="135"/>
      <c r="L378" s="138"/>
      <c r="M378" s="11">
        <v>6</v>
      </c>
      <c r="N378" s="5" t="s">
        <v>759</v>
      </c>
      <c r="O378" s="5">
        <v>166878180.7313</v>
      </c>
      <c r="P378" s="5">
        <v>0</v>
      </c>
      <c r="Q378" s="5">
        <v>263313.72779999999</v>
      </c>
      <c r="R378" s="5">
        <v>31039715.3215</v>
      </c>
      <c r="S378" s="6">
        <f t="shared" si="37"/>
        <v>198181209.78060001</v>
      </c>
    </row>
    <row r="379" spans="1:19" ht="24.95" customHeight="1" x14ac:dyDescent="0.2">
      <c r="A379" s="140"/>
      <c r="B379" s="138"/>
      <c r="C379" s="1">
        <v>15</v>
      </c>
      <c r="D379" s="5" t="s">
        <v>409</v>
      </c>
      <c r="E379" s="5">
        <v>172257904.95989999</v>
      </c>
      <c r="F379" s="5">
        <v>0</v>
      </c>
      <c r="G379" s="5">
        <v>271802.28659999999</v>
      </c>
      <c r="H379" s="5">
        <v>40818740.760700002</v>
      </c>
      <c r="I379" s="6">
        <f t="shared" si="36"/>
        <v>213348448.0072</v>
      </c>
      <c r="J379" s="10"/>
      <c r="K379" s="135"/>
      <c r="L379" s="138"/>
      <c r="M379" s="11">
        <v>7</v>
      </c>
      <c r="N379" s="5" t="s">
        <v>760</v>
      </c>
      <c r="O379" s="5">
        <v>153639764.25009999</v>
      </c>
      <c r="P379" s="5">
        <v>0</v>
      </c>
      <c r="Q379" s="5">
        <v>242425.09650000001</v>
      </c>
      <c r="R379" s="5">
        <v>29220054.860399999</v>
      </c>
      <c r="S379" s="6">
        <f t="shared" si="37"/>
        <v>183102244.20699999</v>
      </c>
    </row>
    <row r="380" spans="1:19" ht="24.95" customHeight="1" x14ac:dyDescent="0.2">
      <c r="A380" s="140"/>
      <c r="B380" s="138"/>
      <c r="C380" s="1">
        <v>16</v>
      </c>
      <c r="D380" s="5" t="s">
        <v>410</v>
      </c>
      <c r="E380" s="5">
        <v>133609010.9779</v>
      </c>
      <c r="F380" s="5">
        <v>0</v>
      </c>
      <c r="G380" s="5">
        <v>210818.97339999999</v>
      </c>
      <c r="H380" s="5">
        <v>31251060.092399999</v>
      </c>
      <c r="I380" s="6">
        <f t="shared" si="36"/>
        <v>165070890.04369998</v>
      </c>
      <c r="J380" s="10"/>
      <c r="K380" s="135"/>
      <c r="L380" s="138"/>
      <c r="M380" s="11">
        <v>8</v>
      </c>
      <c r="N380" s="5" t="s">
        <v>761</v>
      </c>
      <c r="O380" s="5">
        <v>133481441.55509999</v>
      </c>
      <c r="P380" s="5">
        <v>0</v>
      </c>
      <c r="Q380" s="5">
        <v>210617.68419999999</v>
      </c>
      <c r="R380" s="5">
        <v>27442463.221000001</v>
      </c>
      <c r="S380" s="6">
        <f t="shared" si="37"/>
        <v>161134522.4603</v>
      </c>
    </row>
    <row r="381" spans="1:19" ht="24.95" customHeight="1" x14ac:dyDescent="0.2">
      <c r="A381" s="140"/>
      <c r="B381" s="138"/>
      <c r="C381" s="1">
        <v>17</v>
      </c>
      <c r="D381" s="5" t="s">
        <v>411</v>
      </c>
      <c r="E381" s="5">
        <v>185906656.24450001</v>
      </c>
      <c r="F381" s="5">
        <v>0</v>
      </c>
      <c r="G381" s="5">
        <v>293338.37689999997</v>
      </c>
      <c r="H381" s="5">
        <v>44103720.479400001</v>
      </c>
      <c r="I381" s="6">
        <f t="shared" si="36"/>
        <v>230303715.10080001</v>
      </c>
      <c r="J381" s="10"/>
      <c r="K381" s="135"/>
      <c r="L381" s="138"/>
      <c r="M381" s="11">
        <v>9</v>
      </c>
      <c r="N381" s="5" t="s">
        <v>762</v>
      </c>
      <c r="O381" s="5">
        <v>176040663.22240001</v>
      </c>
      <c r="P381" s="5">
        <v>0</v>
      </c>
      <c r="Q381" s="5">
        <v>277771.02480000001</v>
      </c>
      <c r="R381" s="5">
        <v>35841045.316799998</v>
      </c>
      <c r="S381" s="6">
        <f t="shared" si="37"/>
        <v>212159479.56400001</v>
      </c>
    </row>
    <row r="382" spans="1:19" ht="24.95" customHeight="1" x14ac:dyDescent="0.2">
      <c r="A382" s="140"/>
      <c r="B382" s="138"/>
      <c r="C382" s="1">
        <v>18</v>
      </c>
      <c r="D382" s="5" t="s">
        <v>412</v>
      </c>
      <c r="E382" s="5">
        <v>125043441.75650001</v>
      </c>
      <c r="F382" s="5">
        <v>0</v>
      </c>
      <c r="G382" s="5">
        <v>197303.53390000001</v>
      </c>
      <c r="H382" s="5">
        <v>31737092.090500001</v>
      </c>
      <c r="I382" s="6">
        <f t="shared" si="36"/>
        <v>156977837.3809</v>
      </c>
      <c r="J382" s="10"/>
      <c r="K382" s="135"/>
      <c r="L382" s="138"/>
      <c r="M382" s="11">
        <v>10</v>
      </c>
      <c r="N382" s="5" t="s">
        <v>763</v>
      </c>
      <c r="O382" s="5">
        <v>124153485.9976</v>
      </c>
      <c r="P382" s="5">
        <v>0</v>
      </c>
      <c r="Q382" s="5">
        <v>195899.29060000001</v>
      </c>
      <c r="R382" s="5">
        <v>27675346.5865</v>
      </c>
      <c r="S382" s="6">
        <f t="shared" si="37"/>
        <v>152024731.87470001</v>
      </c>
    </row>
    <row r="383" spans="1:19" ht="24.95" customHeight="1" x14ac:dyDescent="0.2">
      <c r="A383" s="140"/>
      <c r="B383" s="138"/>
      <c r="C383" s="1">
        <v>19</v>
      </c>
      <c r="D383" s="5" t="s">
        <v>413</v>
      </c>
      <c r="E383" s="5">
        <v>164994661.9084</v>
      </c>
      <c r="F383" s="5">
        <v>0</v>
      </c>
      <c r="G383" s="5">
        <v>260341.76130000001</v>
      </c>
      <c r="H383" s="5">
        <v>41141513.627499998</v>
      </c>
      <c r="I383" s="6">
        <f t="shared" si="36"/>
        <v>206396517.29719999</v>
      </c>
      <c r="J383" s="10"/>
      <c r="K383" s="135"/>
      <c r="L383" s="138"/>
      <c r="M383" s="11">
        <v>11</v>
      </c>
      <c r="N383" s="5" t="s">
        <v>764</v>
      </c>
      <c r="O383" s="5">
        <v>118919300.0328</v>
      </c>
      <c r="P383" s="5">
        <v>0</v>
      </c>
      <c r="Q383" s="5">
        <v>187640.3737</v>
      </c>
      <c r="R383" s="5">
        <v>24639836.986499999</v>
      </c>
      <c r="S383" s="6">
        <f t="shared" si="37"/>
        <v>143746777.39300001</v>
      </c>
    </row>
    <row r="384" spans="1:19" ht="24.95" customHeight="1" x14ac:dyDescent="0.2">
      <c r="A384" s="140"/>
      <c r="B384" s="138"/>
      <c r="C384" s="1">
        <v>20</v>
      </c>
      <c r="D384" s="5" t="s">
        <v>414</v>
      </c>
      <c r="E384" s="5">
        <v>138335990.2331</v>
      </c>
      <c r="F384" s="5">
        <v>0</v>
      </c>
      <c r="G384" s="5">
        <v>218277.579</v>
      </c>
      <c r="H384" s="5">
        <v>31942687.571699999</v>
      </c>
      <c r="I384" s="6">
        <f t="shared" si="36"/>
        <v>170496955.3838</v>
      </c>
      <c r="J384" s="10"/>
      <c r="K384" s="135"/>
      <c r="L384" s="138"/>
      <c r="M384" s="11">
        <v>12</v>
      </c>
      <c r="N384" s="5" t="s">
        <v>765</v>
      </c>
      <c r="O384" s="5">
        <v>127499675.5623</v>
      </c>
      <c r="P384" s="5">
        <v>0</v>
      </c>
      <c r="Q384" s="5">
        <v>201179.1759</v>
      </c>
      <c r="R384" s="5">
        <v>26393284.198899999</v>
      </c>
      <c r="S384" s="6">
        <f t="shared" si="37"/>
        <v>154094138.93709999</v>
      </c>
    </row>
    <row r="385" spans="1:19" ht="24.95" customHeight="1" x14ac:dyDescent="0.2">
      <c r="A385" s="140"/>
      <c r="B385" s="138"/>
      <c r="C385" s="1">
        <v>21</v>
      </c>
      <c r="D385" s="5" t="s">
        <v>415</v>
      </c>
      <c r="E385" s="5">
        <v>176327922.98030001</v>
      </c>
      <c r="F385" s="5">
        <v>0</v>
      </c>
      <c r="G385" s="5">
        <v>278224.28619999997</v>
      </c>
      <c r="H385" s="5">
        <v>41569491.989299998</v>
      </c>
      <c r="I385" s="6">
        <f t="shared" si="36"/>
        <v>218175639.25580001</v>
      </c>
      <c r="J385" s="10"/>
      <c r="K385" s="135"/>
      <c r="L385" s="138"/>
      <c r="M385" s="11">
        <v>13</v>
      </c>
      <c r="N385" s="5" t="s">
        <v>766</v>
      </c>
      <c r="O385" s="5">
        <v>138670976.9621</v>
      </c>
      <c r="P385" s="5">
        <v>0</v>
      </c>
      <c r="Q385" s="5">
        <v>218806.14780000001</v>
      </c>
      <c r="R385" s="5">
        <v>30594080.093400002</v>
      </c>
      <c r="S385" s="6">
        <f t="shared" si="37"/>
        <v>169483863.2033</v>
      </c>
    </row>
    <row r="386" spans="1:19" ht="24.95" customHeight="1" x14ac:dyDescent="0.2">
      <c r="A386" s="140"/>
      <c r="B386" s="138"/>
      <c r="C386" s="1">
        <v>22</v>
      </c>
      <c r="D386" s="5" t="s">
        <v>416</v>
      </c>
      <c r="E386" s="5">
        <v>197275397.10890001</v>
      </c>
      <c r="F386" s="5">
        <v>0</v>
      </c>
      <c r="G386" s="5">
        <v>311276.8847</v>
      </c>
      <c r="H386" s="5">
        <v>43114467.791500002</v>
      </c>
      <c r="I386" s="6">
        <f t="shared" si="36"/>
        <v>240701141.78510001</v>
      </c>
      <c r="J386" s="10"/>
      <c r="K386" s="135"/>
      <c r="L386" s="138"/>
      <c r="M386" s="11">
        <v>14</v>
      </c>
      <c r="N386" s="5" t="s">
        <v>767</v>
      </c>
      <c r="O386" s="5">
        <v>152591635.12459999</v>
      </c>
      <c r="P386" s="5">
        <v>0</v>
      </c>
      <c r="Q386" s="5">
        <v>240771.2746</v>
      </c>
      <c r="R386" s="5">
        <v>34288913.133199997</v>
      </c>
      <c r="S386" s="6">
        <f t="shared" si="37"/>
        <v>187121319.53239998</v>
      </c>
    </row>
    <row r="387" spans="1:19" ht="24.95" customHeight="1" x14ac:dyDescent="0.2">
      <c r="A387" s="140"/>
      <c r="B387" s="139"/>
      <c r="C387" s="1">
        <v>23</v>
      </c>
      <c r="D387" s="5" t="s">
        <v>417</v>
      </c>
      <c r="E387" s="5">
        <v>201435224.55180001</v>
      </c>
      <c r="F387" s="5">
        <v>0</v>
      </c>
      <c r="G387" s="5">
        <v>317840.59279999998</v>
      </c>
      <c r="H387" s="5">
        <v>49256114.456799999</v>
      </c>
      <c r="I387" s="6">
        <f t="shared" si="36"/>
        <v>251009179.60140002</v>
      </c>
      <c r="J387" s="10"/>
      <c r="K387" s="135"/>
      <c r="L387" s="138"/>
      <c r="M387" s="11">
        <v>15</v>
      </c>
      <c r="N387" s="5" t="s">
        <v>768</v>
      </c>
      <c r="O387" s="5">
        <v>141527215.41839999</v>
      </c>
      <c r="P387" s="5">
        <v>0</v>
      </c>
      <c r="Q387" s="5">
        <v>223312.9491</v>
      </c>
      <c r="R387" s="5">
        <v>25683063.5044</v>
      </c>
      <c r="S387" s="6">
        <f t="shared" si="37"/>
        <v>167433591.87189996</v>
      </c>
    </row>
    <row r="388" spans="1:19" ht="24.95" customHeight="1" x14ac:dyDescent="0.2">
      <c r="A388" s="1"/>
      <c r="B388" s="125" t="s">
        <v>828</v>
      </c>
      <c r="C388" s="126"/>
      <c r="D388" s="127"/>
      <c r="E388" s="13">
        <f>SUM(E365:E387)</f>
        <v>3930128377.2322998</v>
      </c>
      <c r="F388" s="13">
        <f t="shared" ref="F388:I388" si="43">SUM(F365:F387)</f>
        <v>0</v>
      </c>
      <c r="G388" s="13">
        <f t="shared" si="43"/>
        <v>6201270.5869999994</v>
      </c>
      <c r="H388" s="13">
        <f t="shared" si="43"/>
        <v>910708933.14599991</v>
      </c>
      <c r="I388" s="13">
        <f t="shared" si="43"/>
        <v>4847038580.9653006</v>
      </c>
      <c r="J388" s="32"/>
      <c r="K388" s="135"/>
      <c r="L388" s="138"/>
      <c r="M388" s="11">
        <v>16</v>
      </c>
      <c r="N388" s="5" t="s">
        <v>769</v>
      </c>
      <c r="O388" s="5">
        <v>147495615.26550001</v>
      </c>
      <c r="P388" s="5">
        <v>0</v>
      </c>
      <c r="Q388" s="5">
        <v>232730.36730000001</v>
      </c>
      <c r="R388" s="5">
        <v>28934669.070500001</v>
      </c>
      <c r="S388" s="6">
        <f t="shared" si="37"/>
        <v>176663014.7033</v>
      </c>
    </row>
    <row r="389" spans="1:19" ht="24.95" customHeight="1" x14ac:dyDescent="0.2">
      <c r="A389" s="140">
        <v>19</v>
      </c>
      <c r="B389" s="137" t="s">
        <v>41</v>
      </c>
      <c r="C389" s="1">
        <v>1</v>
      </c>
      <c r="D389" s="5" t="s">
        <v>418</v>
      </c>
      <c r="E389" s="5">
        <v>129265036.5994</v>
      </c>
      <c r="F389" s="5">
        <v>0</v>
      </c>
      <c r="G389" s="5">
        <v>203964.70360000001</v>
      </c>
      <c r="H389" s="5">
        <v>34224805.870399997</v>
      </c>
      <c r="I389" s="6">
        <f t="shared" si="36"/>
        <v>163693807.17339998</v>
      </c>
      <c r="J389" s="10"/>
      <c r="K389" s="136"/>
      <c r="L389" s="139"/>
      <c r="M389" s="11">
        <v>17</v>
      </c>
      <c r="N389" s="5" t="s">
        <v>770</v>
      </c>
      <c r="O389" s="5">
        <v>147145114.08410001</v>
      </c>
      <c r="P389" s="5">
        <v>0</v>
      </c>
      <c r="Q389" s="5">
        <v>232177.31849999999</v>
      </c>
      <c r="R389" s="5">
        <v>27949161.7784</v>
      </c>
      <c r="S389" s="6">
        <f t="shared" si="37"/>
        <v>175326453.18100002</v>
      </c>
    </row>
    <row r="390" spans="1:19" ht="24.95" customHeight="1" x14ac:dyDescent="0.2">
      <c r="A390" s="140"/>
      <c r="B390" s="138"/>
      <c r="C390" s="1">
        <v>2</v>
      </c>
      <c r="D390" s="5" t="s">
        <v>419</v>
      </c>
      <c r="E390" s="5">
        <v>132401368.9602</v>
      </c>
      <c r="F390" s="5">
        <v>0</v>
      </c>
      <c r="G390" s="5">
        <v>208913.45939999999</v>
      </c>
      <c r="H390" s="5">
        <v>35295989.0933</v>
      </c>
      <c r="I390" s="6">
        <f t="shared" si="36"/>
        <v>167906271.51289999</v>
      </c>
      <c r="J390" s="10"/>
      <c r="K390" s="17"/>
      <c r="L390" s="125" t="s">
        <v>845</v>
      </c>
      <c r="M390" s="126"/>
      <c r="N390" s="127"/>
      <c r="O390" s="13">
        <f>SUM(O373:O389)</f>
        <v>2492735909.2551003</v>
      </c>
      <c r="P390" s="13">
        <f t="shared" ref="P390:S390" si="44">SUM(P373:P389)</f>
        <v>0</v>
      </c>
      <c r="Q390" s="13">
        <f t="shared" si="44"/>
        <v>3933237.8975</v>
      </c>
      <c r="R390" s="13">
        <f t="shared" si="44"/>
        <v>504104314.0539</v>
      </c>
      <c r="S390" s="13">
        <f t="shared" si="44"/>
        <v>3000773461.2065005</v>
      </c>
    </row>
    <row r="391" spans="1:19" ht="24.95" customHeight="1" x14ac:dyDescent="0.2">
      <c r="A391" s="140"/>
      <c r="B391" s="138"/>
      <c r="C391" s="1">
        <v>3</v>
      </c>
      <c r="D391" s="5" t="s">
        <v>420</v>
      </c>
      <c r="E391" s="5">
        <v>120723963.368</v>
      </c>
      <c r="F391" s="5">
        <v>0</v>
      </c>
      <c r="G391" s="5">
        <v>190487.91570000001</v>
      </c>
      <c r="H391" s="5">
        <v>33469707.307300001</v>
      </c>
      <c r="I391" s="6">
        <f t="shared" si="36"/>
        <v>154384158.59100002</v>
      </c>
      <c r="J391" s="10"/>
      <c r="K391" s="134">
        <v>36</v>
      </c>
      <c r="L391" s="137" t="s">
        <v>58</v>
      </c>
      <c r="M391" s="11">
        <v>1</v>
      </c>
      <c r="N391" s="5" t="s">
        <v>771</v>
      </c>
      <c r="O391" s="5">
        <v>138503343.64879999</v>
      </c>
      <c r="P391" s="5">
        <v>0</v>
      </c>
      <c r="Q391" s="5">
        <v>218541.64259999999</v>
      </c>
      <c r="R391" s="5">
        <v>29712425.522100002</v>
      </c>
      <c r="S391" s="6">
        <f t="shared" si="37"/>
        <v>168434310.81349999</v>
      </c>
    </row>
    <row r="392" spans="1:19" ht="24.95" customHeight="1" x14ac:dyDescent="0.2">
      <c r="A392" s="140"/>
      <c r="B392" s="138"/>
      <c r="C392" s="1">
        <v>4</v>
      </c>
      <c r="D392" s="5" t="s">
        <v>421</v>
      </c>
      <c r="E392" s="5">
        <v>130968810.2563</v>
      </c>
      <c r="F392" s="5">
        <v>0</v>
      </c>
      <c r="G392" s="5">
        <v>206653.05379999999</v>
      </c>
      <c r="H392" s="5">
        <v>35209443.695500001</v>
      </c>
      <c r="I392" s="6">
        <f t="shared" si="36"/>
        <v>166384907.00560001</v>
      </c>
      <c r="J392" s="10"/>
      <c r="K392" s="135"/>
      <c r="L392" s="138"/>
      <c r="M392" s="11">
        <v>2</v>
      </c>
      <c r="N392" s="5" t="s">
        <v>772</v>
      </c>
      <c r="O392" s="5">
        <v>134105853.2836</v>
      </c>
      <c r="P392" s="5">
        <v>0</v>
      </c>
      <c r="Q392" s="5">
        <v>211602.93090000001</v>
      </c>
      <c r="R392" s="5">
        <v>32697037.8673</v>
      </c>
      <c r="S392" s="6">
        <f t="shared" si="37"/>
        <v>167014494.08180001</v>
      </c>
    </row>
    <row r="393" spans="1:19" ht="24.95" customHeight="1" x14ac:dyDescent="0.2">
      <c r="A393" s="140"/>
      <c r="B393" s="138"/>
      <c r="C393" s="1">
        <v>5</v>
      </c>
      <c r="D393" s="5" t="s">
        <v>422</v>
      </c>
      <c r="E393" s="5">
        <v>158738509.41249999</v>
      </c>
      <c r="F393" s="5">
        <v>0</v>
      </c>
      <c r="G393" s="5">
        <v>250470.304</v>
      </c>
      <c r="H393" s="5">
        <v>41111117.495999999</v>
      </c>
      <c r="I393" s="6">
        <f t="shared" ref="I393:I413" si="45">E393+F393+G393+H393</f>
        <v>200100097.21249998</v>
      </c>
      <c r="J393" s="10"/>
      <c r="K393" s="135"/>
      <c r="L393" s="138"/>
      <c r="M393" s="11">
        <v>3</v>
      </c>
      <c r="N393" s="5" t="s">
        <v>773</v>
      </c>
      <c r="O393" s="5">
        <v>158266873.06920001</v>
      </c>
      <c r="P393" s="5">
        <v>0</v>
      </c>
      <c r="Q393" s="5">
        <v>249726.11850000001</v>
      </c>
      <c r="R393" s="5">
        <v>34350897.678499997</v>
      </c>
      <c r="S393" s="6">
        <f t="shared" ref="S393:S413" si="46">O393+P393+Q393+R393</f>
        <v>192867496.8662</v>
      </c>
    </row>
    <row r="394" spans="1:19" ht="24.95" customHeight="1" x14ac:dyDescent="0.2">
      <c r="A394" s="140"/>
      <c r="B394" s="138"/>
      <c r="C394" s="1">
        <v>6</v>
      </c>
      <c r="D394" s="5" t="s">
        <v>423</v>
      </c>
      <c r="E394" s="5">
        <v>126467751.3131</v>
      </c>
      <c r="F394" s="5">
        <v>0</v>
      </c>
      <c r="G394" s="5">
        <v>199550.92329999999</v>
      </c>
      <c r="H394" s="5">
        <v>34007706.673299998</v>
      </c>
      <c r="I394" s="6">
        <f t="shared" si="45"/>
        <v>160675008.90969998</v>
      </c>
      <c r="J394" s="10"/>
      <c r="K394" s="135"/>
      <c r="L394" s="138"/>
      <c r="M394" s="11">
        <v>4</v>
      </c>
      <c r="N394" s="5" t="s">
        <v>774</v>
      </c>
      <c r="O394" s="5">
        <v>174680455.8845</v>
      </c>
      <c r="P394" s="5">
        <v>0</v>
      </c>
      <c r="Q394" s="5">
        <v>275624.78100000002</v>
      </c>
      <c r="R394" s="5">
        <v>37446467.376800001</v>
      </c>
      <c r="S394" s="6">
        <f t="shared" si="46"/>
        <v>212402548.04229999</v>
      </c>
    </row>
    <row r="395" spans="1:19" ht="24.95" customHeight="1" x14ac:dyDescent="0.2">
      <c r="A395" s="140"/>
      <c r="B395" s="138"/>
      <c r="C395" s="1">
        <v>7</v>
      </c>
      <c r="D395" s="5" t="s">
        <v>424</v>
      </c>
      <c r="E395" s="5">
        <v>204132706.4542</v>
      </c>
      <c r="F395" s="5">
        <v>0</v>
      </c>
      <c r="G395" s="5">
        <v>322096.89529999997</v>
      </c>
      <c r="H395" s="5">
        <v>50586835.318899997</v>
      </c>
      <c r="I395" s="6">
        <f t="shared" si="45"/>
        <v>255041638.66839999</v>
      </c>
      <c r="J395" s="10"/>
      <c r="K395" s="135"/>
      <c r="L395" s="138"/>
      <c r="M395" s="11">
        <v>5</v>
      </c>
      <c r="N395" s="5" t="s">
        <v>775</v>
      </c>
      <c r="O395" s="5">
        <v>152040720.8484</v>
      </c>
      <c r="P395" s="5">
        <v>0</v>
      </c>
      <c r="Q395" s="5">
        <v>239901.99799999999</v>
      </c>
      <c r="R395" s="5">
        <v>33876436.278399996</v>
      </c>
      <c r="S395" s="6">
        <f t="shared" si="46"/>
        <v>186157059.1248</v>
      </c>
    </row>
    <row r="396" spans="1:19" ht="24.95" customHeight="1" x14ac:dyDescent="0.2">
      <c r="A396" s="140"/>
      <c r="B396" s="138"/>
      <c r="C396" s="1">
        <v>8</v>
      </c>
      <c r="D396" s="5" t="s">
        <v>425</v>
      </c>
      <c r="E396" s="5">
        <v>139078835.48120001</v>
      </c>
      <c r="F396" s="5">
        <v>0</v>
      </c>
      <c r="G396" s="5">
        <v>219449.69959999999</v>
      </c>
      <c r="H396" s="5">
        <v>36487493.159000002</v>
      </c>
      <c r="I396" s="6">
        <f t="shared" si="45"/>
        <v>175785778.33980003</v>
      </c>
      <c r="J396" s="10"/>
      <c r="K396" s="135"/>
      <c r="L396" s="138"/>
      <c r="M396" s="11">
        <v>6</v>
      </c>
      <c r="N396" s="5" t="s">
        <v>776</v>
      </c>
      <c r="O396" s="5">
        <v>211117301.06650001</v>
      </c>
      <c r="P396" s="5">
        <v>0</v>
      </c>
      <c r="Q396" s="5">
        <v>333117.74680000002</v>
      </c>
      <c r="R396" s="5">
        <v>45823112.153899997</v>
      </c>
      <c r="S396" s="6">
        <f t="shared" si="46"/>
        <v>257273530.96720001</v>
      </c>
    </row>
    <row r="397" spans="1:19" ht="24.95" customHeight="1" x14ac:dyDescent="0.2">
      <c r="A397" s="140"/>
      <c r="B397" s="138"/>
      <c r="C397" s="1">
        <v>9</v>
      </c>
      <c r="D397" s="5" t="s">
        <v>426</v>
      </c>
      <c r="E397" s="5">
        <v>149504349.48120001</v>
      </c>
      <c r="F397" s="5">
        <v>0</v>
      </c>
      <c r="G397" s="5">
        <v>235899.9086</v>
      </c>
      <c r="H397" s="5">
        <v>37652645.689300001</v>
      </c>
      <c r="I397" s="6">
        <f t="shared" si="45"/>
        <v>187392895.07910001</v>
      </c>
      <c r="J397" s="10"/>
      <c r="K397" s="135"/>
      <c r="L397" s="138"/>
      <c r="M397" s="11">
        <v>7</v>
      </c>
      <c r="N397" s="5" t="s">
        <v>777</v>
      </c>
      <c r="O397" s="5">
        <v>160334431.0196</v>
      </c>
      <c r="P397" s="5">
        <v>0</v>
      </c>
      <c r="Q397" s="5">
        <v>252988.47659999999</v>
      </c>
      <c r="R397" s="5">
        <v>39014851.903300002</v>
      </c>
      <c r="S397" s="6">
        <f t="shared" si="46"/>
        <v>199602271.39950001</v>
      </c>
    </row>
    <row r="398" spans="1:19" ht="24.95" customHeight="1" x14ac:dyDescent="0.2">
      <c r="A398" s="140"/>
      <c r="B398" s="138"/>
      <c r="C398" s="1">
        <v>10</v>
      </c>
      <c r="D398" s="5" t="s">
        <v>427</v>
      </c>
      <c r="E398" s="5">
        <v>150551435.5878</v>
      </c>
      <c r="F398" s="5">
        <v>0</v>
      </c>
      <c r="G398" s="5">
        <v>237552.08480000001</v>
      </c>
      <c r="H398" s="5">
        <v>39156555.901000001</v>
      </c>
      <c r="I398" s="6">
        <f t="shared" si="45"/>
        <v>189945543.57359999</v>
      </c>
      <c r="J398" s="10"/>
      <c r="K398" s="135"/>
      <c r="L398" s="138"/>
      <c r="M398" s="11">
        <v>8</v>
      </c>
      <c r="N398" s="5" t="s">
        <v>386</v>
      </c>
      <c r="O398" s="5">
        <v>145466984.8143</v>
      </c>
      <c r="P398" s="5">
        <v>0</v>
      </c>
      <c r="Q398" s="5">
        <v>229529.43210000001</v>
      </c>
      <c r="R398" s="5">
        <v>32142853.040600002</v>
      </c>
      <c r="S398" s="6">
        <f t="shared" si="46"/>
        <v>177839367.287</v>
      </c>
    </row>
    <row r="399" spans="1:19" ht="24.95" customHeight="1" x14ac:dyDescent="0.2">
      <c r="A399" s="140"/>
      <c r="B399" s="138"/>
      <c r="C399" s="1">
        <v>11</v>
      </c>
      <c r="D399" s="5" t="s">
        <v>428</v>
      </c>
      <c r="E399" s="5">
        <v>139540373.73320001</v>
      </c>
      <c r="F399" s="5">
        <v>0</v>
      </c>
      <c r="G399" s="5">
        <v>220177.9515</v>
      </c>
      <c r="H399" s="5">
        <v>32689461.086199999</v>
      </c>
      <c r="I399" s="6">
        <f t="shared" si="45"/>
        <v>172450012.77090001</v>
      </c>
      <c r="J399" s="10"/>
      <c r="K399" s="135"/>
      <c r="L399" s="138"/>
      <c r="M399" s="11">
        <v>9</v>
      </c>
      <c r="N399" s="5" t="s">
        <v>778</v>
      </c>
      <c r="O399" s="5">
        <v>157253924.2439</v>
      </c>
      <c r="P399" s="5">
        <v>0</v>
      </c>
      <c r="Q399" s="5">
        <v>248127.8069</v>
      </c>
      <c r="R399" s="5">
        <v>34298662.782300003</v>
      </c>
      <c r="S399" s="6">
        <f t="shared" si="46"/>
        <v>191800714.83309999</v>
      </c>
    </row>
    <row r="400" spans="1:19" ht="24.95" customHeight="1" x14ac:dyDescent="0.2">
      <c r="A400" s="140"/>
      <c r="B400" s="138"/>
      <c r="C400" s="1">
        <v>12</v>
      </c>
      <c r="D400" s="5" t="s">
        <v>429</v>
      </c>
      <c r="E400" s="5">
        <v>136705459.06259999</v>
      </c>
      <c r="F400" s="5">
        <v>0</v>
      </c>
      <c r="G400" s="5">
        <v>215704.7966</v>
      </c>
      <c r="H400" s="5">
        <v>35876191.045000002</v>
      </c>
      <c r="I400" s="6">
        <f t="shared" si="45"/>
        <v>172797354.90420002</v>
      </c>
      <c r="J400" s="10"/>
      <c r="K400" s="135"/>
      <c r="L400" s="138"/>
      <c r="M400" s="11">
        <v>10</v>
      </c>
      <c r="N400" s="5" t="s">
        <v>779</v>
      </c>
      <c r="O400" s="5">
        <v>207562355.4366</v>
      </c>
      <c r="P400" s="5">
        <v>0</v>
      </c>
      <c r="Q400" s="5">
        <v>327508.46950000001</v>
      </c>
      <c r="R400" s="5">
        <v>39719320.7399</v>
      </c>
      <c r="S400" s="6">
        <f t="shared" si="46"/>
        <v>247609184.646</v>
      </c>
    </row>
    <row r="401" spans="1:19" ht="24.95" customHeight="1" x14ac:dyDescent="0.2">
      <c r="A401" s="140"/>
      <c r="B401" s="138"/>
      <c r="C401" s="1">
        <v>13</v>
      </c>
      <c r="D401" s="5" t="s">
        <v>430</v>
      </c>
      <c r="E401" s="5">
        <v>142837876.84999999</v>
      </c>
      <c r="F401" s="5">
        <v>0</v>
      </c>
      <c r="G401" s="5">
        <v>225381.0154</v>
      </c>
      <c r="H401" s="5">
        <v>36693958.107100002</v>
      </c>
      <c r="I401" s="6">
        <f t="shared" si="45"/>
        <v>179757215.9725</v>
      </c>
      <c r="J401" s="10"/>
      <c r="K401" s="135"/>
      <c r="L401" s="138"/>
      <c r="M401" s="11">
        <v>11</v>
      </c>
      <c r="N401" s="5" t="s">
        <v>780</v>
      </c>
      <c r="O401" s="5">
        <v>129597776.6777</v>
      </c>
      <c r="P401" s="5">
        <v>0</v>
      </c>
      <c r="Q401" s="5">
        <v>204489.7274</v>
      </c>
      <c r="R401" s="5">
        <v>29268930.520100001</v>
      </c>
      <c r="S401" s="6">
        <f t="shared" si="46"/>
        <v>159071196.92520002</v>
      </c>
    </row>
    <row r="402" spans="1:19" ht="24.95" customHeight="1" x14ac:dyDescent="0.2">
      <c r="A402" s="140"/>
      <c r="B402" s="138"/>
      <c r="C402" s="1">
        <v>14</v>
      </c>
      <c r="D402" s="5" t="s">
        <v>431</v>
      </c>
      <c r="E402" s="5">
        <v>127412027.1164</v>
      </c>
      <c r="F402" s="5">
        <v>0</v>
      </c>
      <c r="G402" s="5">
        <v>201040.87710000001</v>
      </c>
      <c r="H402" s="5">
        <v>33446499.2293</v>
      </c>
      <c r="I402" s="6">
        <f t="shared" si="45"/>
        <v>161059567.22280002</v>
      </c>
      <c r="J402" s="10"/>
      <c r="K402" s="135"/>
      <c r="L402" s="138"/>
      <c r="M402" s="11">
        <v>12</v>
      </c>
      <c r="N402" s="5" t="s">
        <v>781</v>
      </c>
      <c r="O402" s="5">
        <v>149687574.13429999</v>
      </c>
      <c r="P402" s="5">
        <v>0</v>
      </c>
      <c r="Q402" s="5">
        <v>236189.01509999999</v>
      </c>
      <c r="R402" s="5">
        <v>34587994.614299998</v>
      </c>
      <c r="S402" s="6">
        <f t="shared" si="46"/>
        <v>184511757.76370001</v>
      </c>
    </row>
    <row r="403" spans="1:19" ht="24.95" customHeight="1" x14ac:dyDescent="0.2">
      <c r="A403" s="140"/>
      <c r="B403" s="138"/>
      <c r="C403" s="1">
        <v>15</v>
      </c>
      <c r="D403" s="5" t="s">
        <v>432</v>
      </c>
      <c r="E403" s="5">
        <v>126747160.34</v>
      </c>
      <c r="F403" s="5">
        <v>0</v>
      </c>
      <c r="G403" s="5">
        <v>199991.7972</v>
      </c>
      <c r="H403" s="5">
        <v>30369522.746199999</v>
      </c>
      <c r="I403" s="6">
        <f t="shared" si="45"/>
        <v>157316674.88339999</v>
      </c>
      <c r="J403" s="10"/>
      <c r="K403" s="135"/>
      <c r="L403" s="138"/>
      <c r="M403" s="11">
        <v>13</v>
      </c>
      <c r="N403" s="5" t="s">
        <v>782</v>
      </c>
      <c r="O403" s="5">
        <v>158589063.95550001</v>
      </c>
      <c r="P403" s="5">
        <v>0</v>
      </c>
      <c r="Q403" s="5">
        <v>250234.497</v>
      </c>
      <c r="R403" s="5">
        <v>37987610.200000003</v>
      </c>
      <c r="S403" s="6">
        <f t="shared" si="46"/>
        <v>196826908.65250003</v>
      </c>
    </row>
    <row r="404" spans="1:19" ht="24.95" customHeight="1" x14ac:dyDescent="0.2">
      <c r="A404" s="140"/>
      <c r="B404" s="138"/>
      <c r="C404" s="1">
        <v>16</v>
      </c>
      <c r="D404" s="5" t="s">
        <v>433</v>
      </c>
      <c r="E404" s="5">
        <v>136984637.95590001</v>
      </c>
      <c r="F404" s="5">
        <v>0</v>
      </c>
      <c r="G404" s="5">
        <v>216145.30739999999</v>
      </c>
      <c r="H404" s="5">
        <v>36022529.012800001</v>
      </c>
      <c r="I404" s="6">
        <f t="shared" si="45"/>
        <v>173223312.27610001</v>
      </c>
      <c r="J404" s="10"/>
      <c r="K404" s="136"/>
      <c r="L404" s="139"/>
      <c r="M404" s="11">
        <v>14</v>
      </c>
      <c r="N404" s="5" t="s">
        <v>783</v>
      </c>
      <c r="O404" s="5">
        <v>175146870.6798</v>
      </c>
      <c r="P404" s="5">
        <v>0</v>
      </c>
      <c r="Q404" s="5">
        <v>276360.72749999998</v>
      </c>
      <c r="R404" s="5">
        <v>39848871.308200002</v>
      </c>
      <c r="S404" s="6">
        <f t="shared" si="46"/>
        <v>215272102.7155</v>
      </c>
    </row>
    <row r="405" spans="1:19" ht="24.95" customHeight="1" x14ac:dyDescent="0.2">
      <c r="A405" s="140"/>
      <c r="B405" s="138"/>
      <c r="C405" s="1">
        <v>17</v>
      </c>
      <c r="D405" s="5" t="s">
        <v>434</v>
      </c>
      <c r="E405" s="5">
        <v>156426960.42829999</v>
      </c>
      <c r="F405" s="5">
        <v>0</v>
      </c>
      <c r="G405" s="5">
        <v>246822.95730000001</v>
      </c>
      <c r="H405" s="5">
        <v>41443521.3807</v>
      </c>
      <c r="I405" s="6">
        <f t="shared" si="45"/>
        <v>198117304.76629999</v>
      </c>
      <c r="J405" s="10"/>
      <c r="K405" s="17"/>
      <c r="L405" s="125" t="s">
        <v>846</v>
      </c>
      <c r="M405" s="126"/>
      <c r="N405" s="127"/>
      <c r="O405" s="13">
        <f>SUM(O391:O404)</f>
        <v>2252353528.7627001</v>
      </c>
      <c r="P405" s="13">
        <f t="shared" ref="P405:S405" si="47">SUM(P391:P404)</f>
        <v>0</v>
      </c>
      <c r="Q405" s="13">
        <f t="shared" si="47"/>
        <v>3553943.3699000003</v>
      </c>
      <c r="R405" s="13">
        <f t="shared" si="47"/>
        <v>500775471.98570001</v>
      </c>
      <c r="S405" s="13">
        <f t="shared" si="47"/>
        <v>2756682944.1183</v>
      </c>
    </row>
    <row r="406" spans="1:19" ht="24.95" customHeight="1" x14ac:dyDescent="0.2">
      <c r="A406" s="140"/>
      <c r="B406" s="138"/>
      <c r="C406" s="1">
        <v>18</v>
      </c>
      <c r="D406" s="5" t="s">
        <v>435</v>
      </c>
      <c r="E406" s="5">
        <v>188067703.02180001</v>
      </c>
      <c r="F406" s="5">
        <v>0</v>
      </c>
      <c r="G406" s="5">
        <v>296748.24920000002</v>
      </c>
      <c r="H406" s="5">
        <v>46793418.108900003</v>
      </c>
      <c r="I406" s="6">
        <f t="shared" si="45"/>
        <v>235157869.37990001</v>
      </c>
      <c r="J406" s="10"/>
      <c r="K406" s="134">
        <v>37</v>
      </c>
      <c r="L406" s="137" t="s">
        <v>59</v>
      </c>
      <c r="M406" s="11">
        <v>1</v>
      </c>
      <c r="N406" s="5" t="s">
        <v>784</v>
      </c>
      <c r="O406" s="5">
        <v>115696901.78309999</v>
      </c>
      <c r="P406" s="5">
        <v>0</v>
      </c>
      <c r="Q406" s="5">
        <v>182555.81630000001</v>
      </c>
      <c r="R406" s="5">
        <v>232540481.3211</v>
      </c>
      <c r="S406" s="6">
        <f t="shared" si="46"/>
        <v>348419938.92049998</v>
      </c>
    </row>
    <row r="407" spans="1:19" ht="24.95" customHeight="1" x14ac:dyDescent="0.2">
      <c r="A407" s="140"/>
      <c r="B407" s="138"/>
      <c r="C407" s="1">
        <v>19</v>
      </c>
      <c r="D407" s="5" t="s">
        <v>436</v>
      </c>
      <c r="E407" s="5">
        <v>129301191.6762</v>
      </c>
      <c r="F407" s="5">
        <v>0</v>
      </c>
      <c r="G407" s="5">
        <v>204021.7519</v>
      </c>
      <c r="H407" s="5">
        <v>34883594.253600001</v>
      </c>
      <c r="I407" s="6">
        <f t="shared" si="45"/>
        <v>164388807.68169999</v>
      </c>
      <c r="J407" s="10"/>
      <c r="K407" s="135"/>
      <c r="L407" s="138"/>
      <c r="M407" s="11">
        <v>2</v>
      </c>
      <c r="N407" s="5" t="s">
        <v>785</v>
      </c>
      <c r="O407" s="5">
        <v>295346805.764</v>
      </c>
      <c r="P407" s="5">
        <v>0</v>
      </c>
      <c r="Q407" s="5">
        <v>466021.78960000002</v>
      </c>
      <c r="R407" s="5">
        <v>280703797.75550002</v>
      </c>
      <c r="S407" s="6">
        <f t="shared" si="46"/>
        <v>576516625.30910003</v>
      </c>
    </row>
    <row r="408" spans="1:19" ht="24.95" customHeight="1" x14ac:dyDescent="0.2">
      <c r="A408" s="140"/>
      <c r="B408" s="138"/>
      <c r="C408" s="1">
        <v>20</v>
      </c>
      <c r="D408" s="5" t="s">
        <v>437</v>
      </c>
      <c r="E408" s="5">
        <v>124590309.8527</v>
      </c>
      <c r="F408" s="5">
        <v>0</v>
      </c>
      <c r="G408" s="5">
        <v>196588.54620000001</v>
      </c>
      <c r="H408" s="5">
        <v>32866497.923799999</v>
      </c>
      <c r="I408" s="6">
        <f t="shared" si="45"/>
        <v>157653396.32269999</v>
      </c>
      <c r="J408" s="10"/>
      <c r="K408" s="135"/>
      <c r="L408" s="138"/>
      <c r="M408" s="11">
        <v>3</v>
      </c>
      <c r="N408" s="5" t="s">
        <v>786</v>
      </c>
      <c r="O408" s="5">
        <v>166360778.9955</v>
      </c>
      <c r="P408" s="5">
        <v>0</v>
      </c>
      <c r="Q408" s="5">
        <v>262497.33</v>
      </c>
      <c r="R408" s="5">
        <v>243828301.93130001</v>
      </c>
      <c r="S408" s="6">
        <f t="shared" si="46"/>
        <v>410451578.25680006</v>
      </c>
    </row>
    <row r="409" spans="1:19" ht="24.95" customHeight="1" x14ac:dyDescent="0.2">
      <c r="A409" s="140"/>
      <c r="B409" s="138"/>
      <c r="C409" s="1">
        <v>21</v>
      </c>
      <c r="D409" s="5" t="s">
        <v>438</v>
      </c>
      <c r="E409" s="5">
        <v>181529368.83759999</v>
      </c>
      <c r="F409" s="5">
        <v>0</v>
      </c>
      <c r="G409" s="5">
        <v>286431.54310000001</v>
      </c>
      <c r="H409" s="5">
        <v>47025231.361299999</v>
      </c>
      <c r="I409" s="6">
        <f t="shared" si="45"/>
        <v>228841031.74199998</v>
      </c>
      <c r="J409" s="10"/>
      <c r="K409" s="135"/>
      <c r="L409" s="138"/>
      <c r="M409" s="11">
        <v>4</v>
      </c>
      <c r="N409" s="5" t="s">
        <v>787</v>
      </c>
      <c r="O409" s="5">
        <v>142573393.14050001</v>
      </c>
      <c r="P409" s="5">
        <v>0</v>
      </c>
      <c r="Q409" s="5">
        <v>224963.69190000001</v>
      </c>
      <c r="R409" s="5">
        <v>239183609.74250001</v>
      </c>
      <c r="S409" s="6">
        <f t="shared" si="46"/>
        <v>381981966.57490003</v>
      </c>
    </row>
    <row r="410" spans="1:19" ht="24.95" customHeight="1" x14ac:dyDescent="0.2">
      <c r="A410" s="140"/>
      <c r="B410" s="138"/>
      <c r="C410" s="1">
        <v>22</v>
      </c>
      <c r="D410" s="5" t="s">
        <v>439</v>
      </c>
      <c r="E410" s="5">
        <v>120814847.7463</v>
      </c>
      <c r="F410" s="5">
        <v>0</v>
      </c>
      <c r="G410" s="5">
        <v>190631.3204</v>
      </c>
      <c r="H410" s="5">
        <v>32035755.740200002</v>
      </c>
      <c r="I410" s="6">
        <f t="shared" si="45"/>
        <v>153041234.80689999</v>
      </c>
      <c r="J410" s="10"/>
      <c r="K410" s="135"/>
      <c r="L410" s="138"/>
      <c r="M410" s="11">
        <v>5</v>
      </c>
      <c r="N410" s="5" t="s">
        <v>788</v>
      </c>
      <c r="O410" s="5">
        <v>135468966.30809999</v>
      </c>
      <c r="P410" s="5">
        <v>0</v>
      </c>
      <c r="Q410" s="5">
        <v>213753.75959999999</v>
      </c>
      <c r="R410" s="5">
        <v>235143732.10690001</v>
      </c>
      <c r="S410" s="6">
        <f t="shared" si="46"/>
        <v>370826452.17460001</v>
      </c>
    </row>
    <row r="411" spans="1:19" ht="24.95" customHeight="1" x14ac:dyDescent="0.2">
      <c r="A411" s="140"/>
      <c r="B411" s="138"/>
      <c r="C411" s="1">
        <v>23</v>
      </c>
      <c r="D411" s="5" t="s">
        <v>440</v>
      </c>
      <c r="E411" s="5">
        <v>121926929.86849999</v>
      </c>
      <c r="F411" s="5">
        <v>0</v>
      </c>
      <c r="G411" s="5">
        <v>192386.05239999999</v>
      </c>
      <c r="H411" s="5">
        <v>31723349.5942</v>
      </c>
      <c r="I411" s="6">
        <f t="shared" si="45"/>
        <v>153842665.5151</v>
      </c>
      <c r="J411" s="10"/>
      <c r="K411" s="136"/>
      <c r="L411" s="139"/>
      <c r="M411" s="11">
        <v>6</v>
      </c>
      <c r="N411" s="5" t="s">
        <v>789</v>
      </c>
      <c r="O411" s="5">
        <v>139348519.98190001</v>
      </c>
      <c r="P411" s="5">
        <v>0</v>
      </c>
      <c r="Q411" s="5">
        <v>219875.22930000001</v>
      </c>
      <c r="R411" s="5">
        <v>234372581.84709999</v>
      </c>
      <c r="S411" s="6">
        <f t="shared" si="46"/>
        <v>373940977.05830002</v>
      </c>
    </row>
    <row r="412" spans="1:19" ht="24.95" customHeight="1" thickBot="1" x14ac:dyDescent="0.25">
      <c r="A412" s="140"/>
      <c r="B412" s="138"/>
      <c r="C412" s="1">
        <v>24</v>
      </c>
      <c r="D412" s="5" t="s">
        <v>441</v>
      </c>
      <c r="E412" s="5">
        <v>157300409.95179999</v>
      </c>
      <c r="F412" s="5">
        <v>0</v>
      </c>
      <c r="G412" s="5">
        <v>248201.15580000001</v>
      </c>
      <c r="H412" s="5">
        <v>40287264.165600002</v>
      </c>
      <c r="I412" s="6">
        <f t="shared" si="45"/>
        <v>197835875.27320001</v>
      </c>
      <c r="J412" s="10"/>
      <c r="K412" s="17"/>
      <c r="L412" s="125"/>
      <c r="M412" s="126"/>
      <c r="N412" s="127"/>
      <c r="O412" s="18">
        <f>SUM(O406:O411)</f>
        <v>994795365.97309995</v>
      </c>
      <c r="P412" s="18">
        <f t="shared" ref="P412:S412" si="48">SUM(P406:P411)</f>
        <v>0</v>
      </c>
      <c r="Q412" s="18">
        <f t="shared" si="48"/>
        <v>1569667.6167000001</v>
      </c>
      <c r="R412" s="18">
        <f t="shared" si="48"/>
        <v>1465772504.7044001</v>
      </c>
      <c r="S412" s="18">
        <f t="shared" si="48"/>
        <v>2462137538.2942004</v>
      </c>
    </row>
    <row r="413" spans="1:19" ht="24.95" customHeight="1" thickTop="1" thickBot="1" x14ac:dyDescent="0.25">
      <c r="A413" s="140"/>
      <c r="B413" s="138"/>
      <c r="C413" s="1">
        <v>25</v>
      </c>
      <c r="D413" s="5" t="s">
        <v>442</v>
      </c>
      <c r="E413" s="5">
        <v>160726139.71380001</v>
      </c>
      <c r="F413" s="5">
        <v>0</v>
      </c>
      <c r="G413" s="5">
        <v>253606.5459</v>
      </c>
      <c r="H413" s="5">
        <v>42373850.965499997</v>
      </c>
      <c r="I413" s="6">
        <f t="shared" si="45"/>
        <v>203353597.2252</v>
      </c>
      <c r="J413" s="10"/>
      <c r="K413" s="125"/>
      <c r="L413" s="126"/>
      <c r="M413" s="126"/>
      <c r="N413" s="127"/>
      <c r="O413" s="9">
        <v>109485384166.2068</v>
      </c>
      <c r="P413" s="13">
        <v>-1052253380.0125978</v>
      </c>
      <c r="Q413" s="13">
        <v>172754787.47220013</v>
      </c>
      <c r="R413" s="13">
        <v>31205733815.799465</v>
      </c>
      <c r="S413" s="8">
        <f t="shared" si="46"/>
        <v>139811619389.46585</v>
      </c>
    </row>
    <row r="414" spans="1:19" ht="13.5" thickTop="1" x14ac:dyDescent="0.2"/>
  </sheetData>
  <mergeCells count="116">
    <mergeCell ref="A1:S1"/>
    <mergeCell ref="B4:S4"/>
    <mergeCell ref="B8:B24"/>
    <mergeCell ref="L8:L26"/>
    <mergeCell ref="K8:K26"/>
    <mergeCell ref="A8:A24"/>
    <mergeCell ref="B25:D25"/>
    <mergeCell ref="A26:A46"/>
    <mergeCell ref="B26:B46"/>
    <mergeCell ref="L27:N27"/>
    <mergeCell ref="L106:N106"/>
    <mergeCell ref="K107:K122"/>
    <mergeCell ref="L107:L122"/>
    <mergeCell ref="B48:B78"/>
    <mergeCell ref="A80:A100"/>
    <mergeCell ref="K85:K105"/>
    <mergeCell ref="A123:A130"/>
    <mergeCell ref="B123:B130"/>
    <mergeCell ref="L123:N123"/>
    <mergeCell ref="K28:K61"/>
    <mergeCell ref="L28:L61"/>
    <mergeCell ref="L62:N62"/>
    <mergeCell ref="K63:K83"/>
    <mergeCell ref="L63:L83"/>
    <mergeCell ref="L84:N84"/>
    <mergeCell ref="L85:L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K406:K411"/>
    <mergeCell ref="L406:L411"/>
    <mergeCell ref="B388:D388"/>
    <mergeCell ref="A389:A413"/>
    <mergeCell ref="B389:B413"/>
    <mergeCell ref="L412:N412"/>
    <mergeCell ref="K413:N413"/>
    <mergeCell ref="L390:N390"/>
    <mergeCell ref="K391:K404"/>
    <mergeCell ref="L391:L404"/>
    <mergeCell ref="L405:N405"/>
    <mergeCell ref="K356:K371"/>
    <mergeCell ref="L356:L371"/>
    <mergeCell ref="L372:N372"/>
    <mergeCell ref="K373:K389"/>
    <mergeCell ref="L373:L389"/>
    <mergeCell ref="K308:K330"/>
    <mergeCell ref="L308:L330"/>
    <mergeCell ref="L331:N331"/>
    <mergeCell ref="K332:K354"/>
    <mergeCell ref="L332:L354"/>
    <mergeCell ref="L355:N355"/>
    <mergeCell ref="K256:K288"/>
    <mergeCell ref="L256:L288"/>
    <mergeCell ref="L289:N289"/>
    <mergeCell ref="K290:K306"/>
    <mergeCell ref="L290:L306"/>
    <mergeCell ref="L307:N307"/>
    <mergeCell ref="K206:K223"/>
    <mergeCell ref="L206:L223"/>
    <mergeCell ref="L224:N224"/>
    <mergeCell ref="K225:K254"/>
    <mergeCell ref="L225:L254"/>
    <mergeCell ref="L255:N255"/>
    <mergeCell ref="K159:K183"/>
    <mergeCell ref="L159:L183"/>
    <mergeCell ref="L184:N184"/>
    <mergeCell ref="K185:K204"/>
    <mergeCell ref="L185:L204"/>
    <mergeCell ref="L205:N205"/>
    <mergeCell ref="K124:K143"/>
    <mergeCell ref="L124:L143"/>
    <mergeCell ref="L144:N144"/>
    <mergeCell ref="K145:K157"/>
    <mergeCell ref="L145:L157"/>
    <mergeCell ref="L158:N158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1"/>
  <sheetViews>
    <sheetView topLeftCell="A36" workbookViewId="0">
      <selection activeCell="A46" sqref="A46:XFD46"/>
    </sheetView>
  </sheetViews>
  <sheetFormatPr defaultRowHeight="12.75" x14ac:dyDescent="0.2"/>
  <cols>
    <col min="1" max="1" width="6.42578125" customWidth="1"/>
    <col min="2" max="2" width="19.42578125" customWidth="1"/>
    <col min="3" max="3" width="8.42578125" customWidth="1"/>
    <col min="4" max="4" width="27.5703125" customWidth="1"/>
    <col min="5" max="5" width="24.42578125" customWidth="1"/>
    <col min="6" max="6" width="23.7109375" customWidth="1"/>
    <col min="7" max="7" width="24.42578125" customWidth="1"/>
    <col min="8" max="8" width="26" customWidth="1"/>
    <col min="9" max="9" width="7.140625" customWidth="1"/>
    <col min="11" max="11" width="18.7109375" bestFit="1" customWidth="1"/>
  </cols>
  <sheetData>
    <row r="1" spans="1:9" ht="27" x14ac:dyDescent="0.35">
      <c r="A1" s="145" t="s">
        <v>906</v>
      </c>
      <c r="B1" s="145"/>
      <c r="C1" s="145"/>
      <c r="D1" s="145"/>
      <c r="E1" s="145"/>
      <c r="F1" s="145"/>
      <c r="G1" s="145"/>
      <c r="H1" s="145"/>
      <c r="I1" s="145"/>
    </row>
    <row r="2" spans="1:9" ht="25.5" x14ac:dyDescent="0.35">
      <c r="A2" s="146" t="s">
        <v>907</v>
      </c>
      <c r="B2" s="147"/>
      <c r="C2" s="147"/>
      <c r="D2" s="147"/>
      <c r="E2" s="147"/>
      <c r="F2" s="147"/>
      <c r="G2" s="147"/>
      <c r="H2" s="147"/>
      <c r="I2" s="148"/>
    </row>
    <row r="3" spans="1:9" ht="40.5" customHeight="1" x14ac:dyDescent="0.3">
      <c r="A3" s="149" t="s">
        <v>912</v>
      </c>
      <c r="B3" s="149"/>
      <c r="C3" s="149"/>
      <c r="D3" s="149"/>
      <c r="E3" s="149"/>
      <c r="F3" s="149"/>
      <c r="G3" s="149"/>
      <c r="H3" s="149"/>
      <c r="I3" s="149"/>
    </row>
    <row r="4" spans="1:9" ht="19.5" x14ac:dyDescent="0.35">
      <c r="A4" s="101"/>
      <c r="B4" s="102">
        <v>1</v>
      </c>
      <c r="C4" s="102">
        <v>2</v>
      </c>
      <c r="D4" s="102">
        <v>3</v>
      </c>
      <c r="E4" s="102">
        <v>4</v>
      </c>
      <c r="F4" s="102">
        <v>5</v>
      </c>
      <c r="G4" s="102">
        <v>6</v>
      </c>
      <c r="H4" s="103" t="s">
        <v>908</v>
      </c>
      <c r="I4" s="104"/>
    </row>
    <row r="5" spans="1:9" ht="63.75" customHeight="1" x14ac:dyDescent="0.25">
      <c r="A5" s="105" t="s">
        <v>0</v>
      </c>
      <c r="B5" s="105" t="s">
        <v>13</v>
      </c>
      <c r="C5" s="106" t="s">
        <v>1</v>
      </c>
      <c r="D5" s="107" t="s">
        <v>4</v>
      </c>
      <c r="E5" s="108" t="s">
        <v>879</v>
      </c>
      <c r="F5" s="109" t="s">
        <v>909</v>
      </c>
      <c r="G5" s="105" t="s">
        <v>9</v>
      </c>
      <c r="H5" s="105" t="s">
        <v>12</v>
      </c>
      <c r="I5" s="105" t="s">
        <v>0</v>
      </c>
    </row>
    <row r="6" spans="1:9" ht="18.75" x14ac:dyDescent="0.3">
      <c r="A6" s="110"/>
      <c r="B6" s="110"/>
      <c r="C6" s="110"/>
      <c r="D6" s="76" t="s">
        <v>898</v>
      </c>
      <c r="E6" s="76" t="s">
        <v>898</v>
      </c>
      <c r="F6" s="76" t="s">
        <v>898</v>
      </c>
      <c r="G6" s="76" t="s">
        <v>898</v>
      </c>
      <c r="H6" s="76" t="s">
        <v>898</v>
      </c>
      <c r="I6" s="110"/>
    </row>
    <row r="7" spans="1:9" ht="18.75" x14ac:dyDescent="0.3">
      <c r="A7" s="111">
        <v>1</v>
      </c>
      <c r="B7" s="110" t="s">
        <v>23</v>
      </c>
      <c r="C7" s="111">
        <v>17</v>
      </c>
      <c r="D7" s="110">
        <v>2272497150.0724001</v>
      </c>
      <c r="E7" s="110">
        <v>0</v>
      </c>
      <c r="F7" s="110">
        <v>3585727.5852999999</v>
      </c>
      <c r="G7" s="110">
        <v>545657997.42470002</v>
      </c>
      <c r="H7" s="110">
        <f>D7+E7+F7+G7</f>
        <v>2821740875.0824003</v>
      </c>
      <c r="I7" s="112">
        <v>1</v>
      </c>
    </row>
    <row r="8" spans="1:9" ht="18.75" x14ac:dyDescent="0.3">
      <c r="A8" s="111">
        <v>2</v>
      </c>
      <c r="B8" s="110" t="s">
        <v>24</v>
      </c>
      <c r="C8" s="111">
        <v>21</v>
      </c>
      <c r="D8" s="110">
        <v>2866428998.3339</v>
      </c>
      <c r="E8" s="110">
        <v>0</v>
      </c>
      <c r="F8" s="110">
        <v>4522880.7132999999</v>
      </c>
      <c r="G8" s="110">
        <v>647143019.64890003</v>
      </c>
      <c r="H8" s="110">
        <f t="shared" ref="H8:H43" si="0">D8+E8+F8+G8</f>
        <v>3518094898.6961002</v>
      </c>
      <c r="I8" s="112">
        <v>2</v>
      </c>
    </row>
    <row r="9" spans="1:9" ht="18.75" x14ac:dyDescent="0.3">
      <c r="A9" s="111">
        <v>3</v>
      </c>
      <c r="B9" s="110" t="s">
        <v>25</v>
      </c>
      <c r="C9" s="111">
        <v>31</v>
      </c>
      <c r="D9" s="110">
        <v>3817914986.5229998</v>
      </c>
      <c r="E9" s="110">
        <v>0</v>
      </c>
      <c r="F9" s="110">
        <v>6024211.3331000004</v>
      </c>
      <c r="G9" s="110">
        <v>962025228.73529994</v>
      </c>
      <c r="H9" s="110">
        <f t="shared" si="0"/>
        <v>4785964426.5913992</v>
      </c>
      <c r="I9" s="112">
        <v>3</v>
      </c>
    </row>
    <row r="10" spans="1:9" ht="18.75" x14ac:dyDescent="0.3">
      <c r="A10" s="111">
        <v>4</v>
      </c>
      <c r="B10" s="110" t="s">
        <v>26</v>
      </c>
      <c r="C10" s="111">
        <v>21</v>
      </c>
      <c r="D10" s="110">
        <v>2881919484.5384998</v>
      </c>
      <c r="E10" s="110">
        <v>0</v>
      </c>
      <c r="F10" s="110">
        <v>4547322.84</v>
      </c>
      <c r="G10" s="110">
        <v>714356172.68379998</v>
      </c>
      <c r="H10" s="110">
        <f t="shared" si="0"/>
        <v>3600822980.0622997</v>
      </c>
      <c r="I10" s="112">
        <v>4</v>
      </c>
    </row>
    <row r="11" spans="1:9" ht="18.75" x14ac:dyDescent="0.3">
      <c r="A11" s="111">
        <v>5</v>
      </c>
      <c r="B11" s="110" t="s">
        <v>27</v>
      </c>
      <c r="C11" s="111">
        <v>20</v>
      </c>
      <c r="D11" s="110">
        <v>3271548910.8818998</v>
      </c>
      <c r="E11" s="110">
        <v>0</v>
      </c>
      <c r="F11" s="110">
        <v>5162111.2817000002</v>
      </c>
      <c r="G11" s="110">
        <v>716455085.34630001</v>
      </c>
      <c r="H11" s="110">
        <f t="shared" si="0"/>
        <v>3993166107.5099001</v>
      </c>
      <c r="I11" s="112">
        <v>5</v>
      </c>
    </row>
    <row r="12" spans="1:9" ht="18.75" x14ac:dyDescent="0.3">
      <c r="A12" s="111">
        <v>6</v>
      </c>
      <c r="B12" s="110" t="s">
        <v>28</v>
      </c>
      <c r="C12" s="111">
        <v>8</v>
      </c>
      <c r="D12" s="110">
        <v>1331640156.3231001</v>
      </c>
      <c r="E12" s="110">
        <v>0</v>
      </c>
      <c r="F12" s="110">
        <v>2101168.2423</v>
      </c>
      <c r="G12" s="110">
        <v>281080471.8107</v>
      </c>
      <c r="H12" s="110">
        <f t="shared" si="0"/>
        <v>1614821796.3761001</v>
      </c>
      <c r="I12" s="112">
        <v>6</v>
      </c>
    </row>
    <row r="13" spans="1:9" ht="18.75" x14ac:dyDescent="0.3">
      <c r="A13" s="111">
        <v>7</v>
      </c>
      <c r="B13" s="110" t="s">
        <v>29</v>
      </c>
      <c r="C13" s="111">
        <v>23</v>
      </c>
      <c r="D13" s="110">
        <v>3559951548.5253</v>
      </c>
      <c r="E13" s="110">
        <f>-139538498.52</f>
        <v>-139538498.52000001</v>
      </c>
      <c r="F13" s="110">
        <v>5617176.0082999999</v>
      </c>
      <c r="G13" s="110">
        <v>750520392.34730005</v>
      </c>
      <c r="H13" s="110">
        <f t="shared" si="0"/>
        <v>4176550618.3608999</v>
      </c>
      <c r="I13" s="112">
        <v>7</v>
      </c>
    </row>
    <row r="14" spans="1:9" ht="18.75" x14ac:dyDescent="0.3">
      <c r="A14" s="111">
        <v>8</v>
      </c>
      <c r="B14" s="110" t="s">
        <v>30</v>
      </c>
      <c r="C14" s="111">
        <v>27</v>
      </c>
      <c r="D14" s="110">
        <v>3865040549.3027</v>
      </c>
      <c r="E14" s="110">
        <v>0</v>
      </c>
      <c r="F14" s="110">
        <v>6098569.8115999997</v>
      </c>
      <c r="G14" s="110">
        <v>830119203.3628</v>
      </c>
      <c r="H14" s="110">
        <f t="shared" si="0"/>
        <v>4701258322.4771004</v>
      </c>
      <c r="I14" s="112">
        <v>8</v>
      </c>
    </row>
    <row r="15" spans="1:9" ht="18.75" x14ac:dyDescent="0.3">
      <c r="A15" s="111">
        <v>9</v>
      </c>
      <c r="B15" s="110" t="s">
        <v>31</v>
      </c>
      <c r="C15" s="111">
        <v>18</v>
      </c>
      <c r="D15" s="110">
        <v>2491669909.1817002</v>
      </c>
      <c r="E15" s="110">
        <f>-38551266.1</f>
        <v>-38551266.100000001</v>
      </c>
      <c r="F15" s="110">
        <v>3931555.8772999998</v>
      </c>
      <c r="G15" s="110">
        <v>565408406.11290002</v>
      </c>
      <c r="H15" s="110">
        <f t="shared" si="0"/>
        <v>3022458605.0719004</v>
      </c>
      <c r="I15" s="112">
        <v>9</v>
      </c>
    </row>
    <row r="16" spans="1:9" ht="18.75" x14ac:dyDescent="0.3">
      <c r="A16" s="111">
        <v>10</v>
      </c>
      <c r="B16" s="110" t="s">
        <v>32</v>
      </c>
      <c r="C16" s="111">
        <v>25</v>
      </c>
      <c r="D16" s="110">
        <v>3192717628.4191999</v>
      </c>
      <c r="E16" s="110">
        <v>0</v>
      </c>
      <c r="F16" s="110">
        <v>5037724.9852</v>
      </c>
      <c r="G16" s="110">
        <v>910414503.97759998</v>
      </c>
      <c r="H16" s="110">
        <f t="shared" si="0"/>
        <v>4108169857.382</v>
      </c>
      <c r="I16" s="112">
        <v>10</v>
      </c>
    </row>
    <row r="17" spans="1:9" ht="18.75" x14ac:dyDescent="0.3">
      <c r="A17" s="111">
        <v>11</v>
      </c>
      <c r="B17" s="110" t="s">
        <v>33</v>
      </c>
      <c r="C17" s="111">
        <v>13</v>
      </c>
      <c r="D17" s="110">
        <v>1843176817.2541001</v>
      </c>
      <c r="E17" s="110">
        <f>-49193398.6826</f>
        <v>-49193398.682599999</v>
      </c>
      <c r="F17" s="110">
        <v>2908311.6595999999</v>
      </c>
      <c r="G17" s="110">
        <v>423562691.43980002</v>
      </c>
      <c r="H17" s="110">
        <f t="shared" si="0"/>
        <v>2220454421.6709003</v>
      </c>
      <c r="I17" s="112">
        <v>11</v>
      </c>
    </row>
    <row r="18" spans="1:9" ht="18.75" x14ac:dyDescent="0.3">
      <c r="A18" s="111">
        <v>12</v>
      </c>
      <c r="B18" s="110" t="s">
        <v>34</v>
      </c>
      <c r="C18" s="111">
        <v>18</v>
      </c>
      <c r="D18" s="110">
        <v>2442861122.6290002</v>
      </c>
      <c r="E18" s="110">
        <v>0</v>
      </c>
      <c r="F18" s="110">
        <v>3854541.4739999999</v>
      </c>
      <c r="G18" s="110">
        <v>622995974.07290006</v>
      </c>
      <c r="H18" s="110">
        <f t="shared" si="0"/>
        <v>3069711638.1759005</v>
      </c>
      <c r="I18" s="112">
        <v>12</v>
      </c>
    </row>
    <row r="19" spans="1:9" ht="18.75" x14ac:dyDescent="0.3">
      <c r="A19" s="111">
        <v>13</v>
      </c>
      <c r="B19" s="110" t="s">
        <v>35</v>
      </c>
      <c r="C19" s="111">
        <v>16</v>
      </c>
      <c r="D19" s="110">
        <v>1939720320.1366999</v>
      </c>
      <c r="E19" s="110">
        <v>0</v>
      </c>
      <c r="F19" s="110">
        <v>3060645.7127</v>
      </c>
      <c r="G19" s="110">
        <v>495084499.93150002</v>
      </c>
      <c r="H19" s="110">
        <f t="shared" si="0"/>
        <v>2437865465.7809</v>
      </c>
      <c r="I19" s="112">
        <v>13</v>
      </c>
    </row>
    <row r="20" spans="1:9" ht="18.75" x14ac:dyDescent="0.3">
      <c r="A20" s="111">
        <v>14</v>
      </c>
      <c r="B20" s="110" t="s">
        <v>36</v>
      </c>
      <c r="C20" s="111">
        <v>17</v>
      </c>
      <c r="D20" s="110">
        <v>2481983218.6122999</v>
      </c>
      <c r="E20" s="110">
        <v>0</v>
      </c>
      <c r="F20" s="110">
        <v>3916271.443</v>
      </c>
      <c r="G20" s="110">
        <v>600291586.52709997</v>
      </c>
      <c r="H20" s="110">
        <f t="shared" si="0"/>
        <v>3086191076.5823998</v>
      </c>
      <c r="I20" s="112">
        <v>14</v>
      </c>
    </row>
    <row r="21" spans="1:9" ht="18.75" x14ac:dyDescent="0.3">
      <c r="A21" s="111">
        <v>15</v>
      </c>
      <c r="B21" s="110" t="s">
        <v>37</v>
      </c>
      <c r="C21" s="111">
        <v>11</v>
      </c>
      <c r="D21" s="110">
        <v>1700656634.8759999</v>
      </c>
      <c r="E21" s="110">
        <f>-53983557.43</f>
        <v>-53983557.43</v>
      </c>
      <c r="F21" s="110">
        <v>2683431.9279999998</v>
      </c>
      <c r="G21" s="110">
        <v>396697451.1577</v>
      </c>
      <c r="H21" s="110">
        <f t="shared" si="0"/>
        <v>2046053960.5316999</v>
      </c>
      <c r="I21" s="112">
        <v>15</v>
      </c>
    </row>
    <row r="22" spans="1:9" ht="18.75" x14ac:dyDescent="0.3">
      <c r="A22" s="111">
        <v>16</v>
      </c>
      <c r="B22" s="110" t="s">
        <v>38</v>
      </c>
      <c r="C22" s="111">
        <v>27</v>
      </c>
      <c r="D22" s="110">
        <v>3326409625.4969001</v>
      </c>
      <c r="E22" s="110">
        <v>0</v>
      </c>
      <c r="F22" s="110">
        <v>5248674.9008999998</v>
      </c>
      <c r="G22" s="110">
        <v>818215051.57539999</v>
      </c>
      <c r="H22" s="110">
        <f t="shared" si="0"/>
        <v>4149873351.9731998</v>
      </c>
      <c r="I22" s="112">
        <v>16</v>
      </c>
    </row>
    <row r="23" spans="1:9" ht="18.75" x14ac:dyDescent="0.3">
      <c r="A23" s="111">
        <v>17</v>
      </c>
      <c r="B23" s="110" t="s">
        <v>39</v>
      </c>
      <c r="C23" s="111">
        <v>27</v>
      </c>
      <c r="D23" s="110">
        <v>3494706503.6416998</v>
      </c>
      <c r="E23" s="110">
        <v>0</v>
      </c>
      <c r="F23" s="110">
        <v>5514227.1632000003</v>
      </c>
      <c r="G23" s="110">
        <v>852995999.24109995</v>
      </c>
      <c r="H23" s="110">
        <f t="shared" si="0"/>
        <v>4353216730.0459995</v>
      </c>
      <c r="I23" s="112">
        <v>17</v>
      </c>
    </row>
    <row r="24" spans="1:9" ht="18.75" x14ac:dyDescent="0.3">
      <c r="A24" s="111">
        <v>18</v>
      </c>
      <c r="B24" s="110" t="s">
        <v>40</v>
      </c>
      <c r="C24" s="111">
        <v>23</v>
      </c>
      <c r="D24" s="110">
        <v>3930128377.2322998</v>
      </c>
      <c r="E24" s="110">
        <v>0</v>
      </c>
      <c r="F24" s="110">
        <v>6201270.5870000003</v>
      </c>
      <c r="G24" s="110">
        <v>910708933.14600003</v>
      </c>
      <c r="H24" s="110">
        <f t="shared" si="0"/>
        <v>4847038580.9652996</v>
      </c>
      <c r="I24" s="112">
        <v>18</v>
      </c>
    </row>
    <row r="25" spans="1:9" ht="18.75" x14ac:dyDescent="0.3">
      <c r="A25" s="111">
        <v>19</v>
      </c>
      <c r="B25" s="110" t="s">
        <v>41</v>
      </c>
      <c r="C25" s="111">
        <v>44</v>
      </c>
      <c r="D25" s="110">
        <v>6257101211.0717001</v>
      </c>
      <c r="E25" s="110">
        <v>0</v>
      </c>
      <c r="F25" s="110">
        <v>9872954.2589999996</v>
      </c>
      <c r="G25" s="110">
        <v>1621039240.5420001</v>
      </c>
      <c r="H25" s="110">
        <f t="shared" si="0"/>
        <v>7888013405.8726997</v>
      </c>
      <c r="I25" s="112">
        <v>19</v>
      </c>
    </row>
    <row r="26" spans="1:9" ht="18.75" x14ac:dyDescent="0.3">
      <c r="A26" s="111">
        <v>20</v>
      </c>
      <c r="B26" s="110" t="s">
        <v>42</v>
      </c>
      <c r="C26" s="111">
        <v>34</v>
      </c>
      <c r="D26" s="110">
        <v>4763637656.8088999</v>
      </c>
      <c r="E26" s="110">
        <v>0</v>
      </c>
      <c r="F26" s="110">
        <v>7516448.1293000001</v>
      </c>
      <c r="G26" s="110">
        <v>1076748328.3459001</v>
      </c>
      <c r="H26" s="110">
        <f t="shared" si="0"/>
        <v>5847902433.2840996</v>
      </c>
      <c r="I26" s="112">
        <v>20</v>
      </c>
    </row>
    <row r="27" spans="1:9" ht="18.75" x14ac:dyDescent="0.3">
      <c r="A27" s="111">
        <v>21</v>
      </c>
      <c r="B27" s="110" t="s">
        <v>43</v>
      </c>
      <c r="C27" s="111">
        <v>21</v>
      </c>
      <c r="D27" s="110">
        <v>3006366686.1964998</v>
      </c>
      <c r="E27" s="110">
        <v>0</v>
      </c>
      <c r="F27" s="110">
        <v>4743685.5787000004</v>
      </c>
      <c r="G27" s="110">
        <v>649888025.18719995</v>
      </c>
      <c r="H27" s="110">
        <f t="shared" si="0"/>
        <v>3660998396.9624</v>
      </c>
      <c r="I27" s="112">
        <v>21</v>
      </c>
    </row>
    <row r="28" spans="1:9" ht="18.75" x14ac:dyDescent="0.3">
      <c r="A28" s="111">
        <v>22</v>
      </c>
      <c r="B28" s="110" t="s">
        <v>44</v>
      </c>
      <c r="C28" s="111">
        <v>21</v>
      </c>
      <c r="D28" s="110">
        <v>3107300182.0788002</v>
      </c>
      <c r="E28" s="110">
        <f>-367088189.79</f>
        <v>-367088189.79000002</v>
      </c>
      <c r="F28" s="110">
        <v>4902946.5136000002</v>
      </c>
      <c r="G28" s="110">
        <v>649032462.91929996</v>
      </c>
      <c r="H28" s="110">
        <f t="shared" si="0"/>
        <v>3394147401.7217002</v>
      </c>
      <c r="I28" s="112">
        <v>22</v>
      </c>
    </row>
    <row r="29" spans="1:9" ht="18.75" x14ac:dyDescent="0.3">
      <c r="A29" s="111">
        <v>23</v>
      </c>
      <c r="B29" s="110" t="s">
        <v>45</v>
      </c>
      <c r="C29" s="111">
        <v>16</v>
      </c>
      <c r="D29" s="110">
        <v>2198740352.7301998</v>
      </c>
      <c r="E29" s="110">
        <v>0</v>
      </c>
      <c r="F29" s="110">
        <v>3469348.2170000002</v>
      </c>
      <c r="G29" s="110">
        <v>487616079.58770001</v>
      </c>
      <c r="H29" s="110">
        <f t="shared" si="0"/>
        <v>2689825780.5348997</v>
      </c>
      <c r="I29" s="112">
        <v>23</v>
      </c>
    </row>
    <row r="30" spans="1:9" ht="18.75" x14ac:dyDescent="0.3">
      <c r="A30" s="111">
        <v>24</v>
      </c>
      <c r="B30" s="110" t="s">
        <v>46</v>
      </c>
      <c r="C30" s="111">
        <v>20</v>
      </c>
      <c r="D30" s="110">
        <v>3745545809.5338001</v>
      </c>
      <c r="E30" s="110">
        <v>0</v>
      </c>
      <c r="F30" s="110">
        <v>5910021.4627999999</v>
      </c>
      <c r="G30" s="110">
        <v>4937306081.6696997</v>
      </c>
      <c r="H30" s="110">
        <f t="shared" si="0"/>
        <v>8688761912.6662998</v>
      </c>
      <c r="I30" s="112">
        <v>24</v>
      </c>
    </row>
    <row r="31" spans="1:9" ht="18.75" x14ac:dyDescent="0.3">
      <c r="A31" s="111">
        <v>25</v>
      </c>
      <c r="B31" s="110" t="s">
        <v>47</v>
      </c>
      <c r="C31" s="111">
        <v>13</v>
      </c>
      <c r="D31" s="110">
        <v>1961655357.1512001</v>
      </c>
      <c r="E31" s="110">
        <f>-39238127.24</f>
        <v>-39238127.240000002</v>
      </c>
      <c r="F31" s="110">
        <v>3095256.5668000001</v>
      </c>
      <c r="G31" s="110">
        <v>392924278.25709999</v>
      </c>
      <c r="H31" s="110">
        <f t="shared" si="0"/>
        <v>2318436764.7351003</v>
      </c>
      <c r="I31" s="112">
        <v>25</v>
      </c>
    </row>
    <row r="32" spans="1:9" ht="18.75" x14ac:dyDescent="0.3">
      <c r="A32" s="111">
        <v>26</v>
      </c>
      <c r="B32" s="110" t="s">
        <v>48</v>
      </c>
      <c r="C32" s="111">
        <v>25</v>
      </c>
      <c r="D32" s="110">
        <v>3630872749.6157999</v>
      </c>
      <c r="E32" s="110">
        <v>0</v>
      </c>
      <c r="F32" s="110">
        <v>5729081.1460999995</v>
      </c>
      <c r="G32" s="110">
        <v>781686758.15400004</v>
      </c>
      <c r="H32" s="110">
        <f t="shared" si="0"/>
        <v>4418288588.9159002</v>
      </c>
      <c r="I32" s="112">
        <v>26</v>
      </c>
    </row>
    <row r="33" spans="1:11" ht="18.75" x14ac:dyDescent="0.3">
      <c r="A33" s="111">
        <v>27</v>
      </c>
      <c r="B33" s="110" t="s">
        <v>49</v>
      </c>
      <c r="C33" s="111">
        <v>20</v>
      </c>
      <c r="D33" s="110">
        <v>2590251491.6619</v>
      </c>
      <c r="E33" s="110">
        <f>-115776950.4</f>
        <v>-115776950.40000001</v>
      </c>
      <c r="F33" s="110">
        <v>4087105.7754000002</v>
      </c>
      <c r="G33" s="110">
        <v>699233077.02390003</v>
      </c>
      <c r="H33" s="110">
        <f t="shared" si="0"/>
        <v>3177794724.0612001</v>
      </c>
      <c r="I33" s="112">
        <v>27</v>
      </c>
    </row>
    <row r="34" spans="1:11" ht="18.75" x14ac:dyDescent="0.3">
      <c r="A34" s="111">
        <v>28</v>
      </c>
      <c r="B34" s="110" t="s">
        <v>50</v>
      </c>
      <c r="C34" s="111">
        <v>18</v>
      </c>
      <c r="D34" s="110">
        <v>2473854019.4394999</v>
      </c>
      <c r="E34" s="110">
        <f>-47177126.82</f>
        <v>-47177126.82</v>
      </c>
      <c r="F34" s="110">
        <v>3903444.5432000002</v>
      </c>
      <c r="G34" s="110">
        <v>604620956.09590006</v>
      </c>
      <c r="H34" s="110">
        <f t="shared" si="0"/>
        <v>3035201293.2585998</v>
      </c>
      <c r="I34" s="112">
        <v>28</v>
      </c>
    </row>
    <row r="35" spans="1:11" ht="18.75" x14ac:dyDescent="0.3">
      <c r="A35" s="111">
        <v>29</v>
      </c>
      <c r="B35" s="110" t="s">
        <v>51</v>
      </c>
      <c r="C35" s="111">
        <v>30</v>
      </c>
      <c r="D35" s="110">
        <v>3350897816.3200998</v>
      </c>
      <c r="E35" s="110">
        <f>-82028645.4</f>
        <v>-82028645.400000006</v>
      </c>
      <c r="F35" s="110">
        <v>5287314.3250000002</v>
      </c>
      <c r="G35" s="110">
        <v>849453939.75240004</v>
      </c>
      <c r="H35" s="110">
        <f t="shared" si="0"/>
        <v>4123610424.9974995</v>
      </c>
      <c r="I35" s="112">
        <v>29</v>
      </c>
    </row>
    <row r="36" spans="1:11" ht="18.75" x14ac:dyDescent="0.3">
      <c r="A36" s="111">
        <v>30</v>
      </c>
      <c r="B36" s="110" t="s">
        <v>52</v>
      </c>
      <c r="C36" s="111">
        <v>33</v>
      </c>
      <c r="D36" s="110">
        <v>4226896143.7214999</v>
      </c>
      <c r="E36" s="110">
        <f>-83688581.46</f>
        <v>-83688581.459999993</v>
      </c>
      <c r="F36" s="110">
        <v>6669534.4819</v>
      </c>
      <c r="G36" s="110">
        <v>1198411939.5035</v>
      </c>
      <c r="H36" s="110">
        <f t="shared" si="0"/>
        <v>5348289036.2469006</v>
      </c>
      <c r="I36" s="112">
        <v>30</v>
      </c>
    </row>
    <row r="37" spans="1:11" ht="18.75" x14ac:dyDescent="0.3">
      <c r="A37" s="111">
        <v>31</v>
      </c>
      <c r="B37" s="110" t="s">
        <v>53</v>
      </c>
      <c r="C37" s="111">
        <v>17</v>
      </c>
      <c r="D37" s="110">
        <v>2649697537.4252</v>
      </c>
      <c r="E37" s="110">
        <v>0</v>
      </c>
      <c r="F37" s="110">
        <v>4180904.4966000002</v>
      </c>
      <c r="G37" s="110">
        <v>570911599.79750001</v>
      </c>
      <c r="H37" s="110">
        <f t="shared" si="0"/>
        <v>3224790041.7193003</v>
      </c>
      <c r="I37" s="112">
        <v>31</v>
      </c>
    </row>
    <row r="38" spans="1:11" ht="18.75" x14ac:dyDescent="0.3">
      <c r="A38" s="111">
        <v>32</v>
      </c>
      <c r="B38" s="110" t="s">
        <v>54</v>
      </c>
      <c r="C38" s="111">
        <v>23</v>
      </c>
      <c r="D38" s="110">
        <v>3284446988.6546998</v>
      </c>
      <c r="E38" s="110">
        <v>0</v>
      </c>
      <c r="F38" s="110">
        <v>5182462.8992999997</v>
      </c>
      <c r="G38" s="110">
        <v>973613439.39059997</v>
      </c>
      <c r="H38" s="110">
        <f t="shared" si="0"/>
        <v>4263242890.9446001</v>
      </c>
      <c r="I38" s="112">
        <v>32</v>
      </c>
    </row>
    <row r="39" spans="1:11" ht="18.75" x14ac:dyDescent="0.3">
      <c r="A39" s="111">
        <v>33</v>
      </c>
      <c r="B39" s="110" t="s">
        <v>55</v>
      </c>
      <c r="C39" s="111">
        <v>23</v>
      </c>
      <c r="D39" s="110">
        <v>3307946470.9274998</v>
      </c>
      <c r="E39" s="110">
        <f>-35989038.17</f>
        <v>-35989038.170000002</v>
      </c>
      <c r="F39" s="110">
        <v>5219542.2603000002</v>
      </c>
      <c r="G39" s="110">
        <v>715472816.77219999</v>
      </c>
      <c r="H39" s="110">
        <f t="shared" si="0"/>
        <v>3992649791.79</v>
      </c>
      <c r="I39" s="112">
        <v>33</v>
      </c>
    </row>
    <row r="40" spans="1:11" ht="18.75" x14ac:dyDescent="0.3">
      <c r="A40" s="111">
        <v>34</v>
      </c>
      <c r="B40" s="110" t="s">
        <v>56</v>
      </c>
      <c r="C40" s="111">
        <v>16</v>
      </c>
      <c r="D40" s="110">
        <v>2479316946.8979001</v>
      </c>
      <c r="E40" s="110">
        <v>0</v>
      </c>
      <c r="F40" s="110">
        <v>3912064.3865999999</v>
      </c>
      <c r="G40" s="110">
        <v>483389833.51480001</v>
      </c>
      <c r="H40" s="110">
        <f t="shared" si="0"/>
        <v>2966618844.7993002</v>
      </c>
      <c r="I40" s="112">
        <v>34</v>
      </c>
    </row>
    <row r="41" spans="1:11" ht="18.75" x14ac:dyDescent="0.3">
      <c r="A41" s="111">
        <v>35</v>
      </c>
      <c r="B41" s="110" t="s">
        <v>57</v>
      </c>
      <c r="C41" s="111">
        <v>17</v>
      </c>
      <c r="D41" s="110">
        <v>2492735909.2550998</v>
      </c>
      <c r="E41" s="110">
        <v>0</v>
      </c>
      <c r="F41" s="110">
        <v>3933237.8975</v>
      </c>
      <c r="G41" s="110">
        <v>504104314.0539</v>
      </c>
      <c r="H41" s="110">
        <f t="shared" si="0"/>
        <v>3000773461.2065001</v>
      </c>
      <c r="I41" s="112">
        <v>35</v>
      </c>
    </row>
    <row r="42" spans="1:11" ht="18.75" x14ac:dyDescent="0.3">
      <c r="A42" s="111">
        <v>36</v>
      </c>
      <c r="B42" s="110" t="s">
        <v>58</v>
      </c>
      <c r="C42" s="111">
        <v>14</v>
      </c>
      <c r="D42" s="110">
        <v>2252353528.7627001</v>
      </c>
      <c r="E42" s="110">
        <v>0</v>
      </c>
      <c r="F42" s="110">
        <v>3553943.3698999998</v>
      </c>
      <c r="G42" s="110">
        <v>500775471.98570001</v>
      </c>
      <c r="H42" s="110">
        <f t="shared" si="0"/>
        <v>2756682944.1183004</v>
      </c>
      <c r="I42" s="112">
        <v>36</v>
      </c>
    </row>
    <row r="43" spans="1:11" ht="18.75" x14ac:dyDescent="0.3">
      <c r="A43" s="111">
        <v>37</v>
      </c>
      <c r="B43" s="110" t="s">
        <v>910</v>
      </c>
      <c r="C43" s="111">
        <v>6</v>
      </c>
      <c r="D43" s="110">
        <v>994795365.97309995</v>
      </c>
      <c r="E43" s="110">
        <v>0</v>
      </c>
      <c r="F43" s="110">
        <v>1569667.6166999999</v>
      </c>
      <c r="G43" s="110">
        <v>1465772504.7044001</v>
      </c>
      <c r="H43" s="110">
        <f t="shared" si="0"/>
        <v>2462137538.2941999</v>
      </c>
      <c r="I43" s="112">
        <v>37</v>
      </c>
    </row>
    <row r="44" spans="1:11" ht="19.5" x14ac:dyDescent="0.35">
      <c r="A44" s="111"/>
      <c r="B44" s="113" t="s">
        <v>911</v>
      </c>
      <c r="C44" s="110"/>
      <c r="D44" s="114">
        <f>SUM(D7:D43)</f>
        <v>109485384166.20679</v>
      </c>
      <c r="E44" s="114">
        <f>SUM(E7:E43)</f>
        <v>-1052253380.0125999</v>
      </c>
      <c r="F44" s="114">
        <f t="shared" ref="F44:H44" si="1">SUM(F7:F43)</f>
        <v>172754787.47220004</v>
      </c>
      <c r="G44" s="114">
        <f t="shared" si="1"/>
        <v>31205733815.7995</v>
      </c>
      <c r="H44" s="114">
        <f t="shared" si="1"/>
        <v>139811619389.46588</v>
      </c>
      <c r="I44" s="112"/>
      <c r="K44" s="30"/>
    </row>
    <row r="45" spans="1:11" ht="18.75" x14ac:dyDescent="0.3">
      <c r="A45" s="150"/>
      <c r="B45" s="150"/>
      <c r="C45" s="150"/>
      <c r="D45" s="150"/>
      <c r="E45" s="150"/>
      <c r="F45" s="150"/>
      <c r="G45" s="150"/>
      <c r="H45" s="150"/>
      <c r="I45" s="150"/>
    </row>
    <row r="46" spans="1:11" ht="19.5" x14ac:dyDescent="0.35">
      <c r="A46" s="151"/>
      <c r="B46" s="152"/>
      <c r="C46" s="152"/>
      <c r="D46" s="152"/>
      <c r="E46" s="152"/>
      <c r="F46" s="152"/>
      <c r="G46" s="152"/>
      <c r="H46" s="152"/>
      <c r="I46" s="153"/>
      <c r="K46" s="30"/>
    </row>
    <row r="48" spans="1:11" x14ac:dyDescent="0.2">
      <c r="H48" s="30"/>
    </row>
    <row r="49" spans="6:8" x14ac:dyDescent="0.2">
      <c r="F49" s="33"/>
      <c r="H49" s="30"/>
    </row>
    <row r="50" spans="6:8" x14ac:dyDescent="0.2">
      <c r="F50" s="33"/>
      <c r="G50" s="33"/>
      <c r="H50" s="33"/>
    </row>
    <row r="51" spans="6:8" x14ac:dyDescent="0.2">
      <c r="F51" s="33"/>
      <c r="G51" s="33"/>
      <c r="H51" s="33"/>
    </row>
  </sheetData>
  <mergeCells count="5">
    <mergeCell ref="A1:I1"/>
    <mergeCell ref="A2:I2"/>
    <mergeCell ref="A3:I3"/>
    <mergeCell ref="A45:I45"/>
    <mergeCell ref="A46:I46"/>
  </mergeCells>
  <printOptions horizontalCentered="1"/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MONTHENTRY</vt:lpstr>
      <vt:lpstr>FG</vt:lpstr>
      <vt:lpstr>SG Details</vt:lpstr>
      <vt:lpstr>LGC Details</vt:lpstr>
      <vt:lpstr>Sum Sum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Mikael Chenko</cp:lastModifiedBy>
  <cp:lastPrinted>2019-10-31T09:31:31Z</cp:lastPrinted>
  <dcterms:created xsi:type="dcterms:W3CDTF">2003-11-12T08:54:16Z</dcterms:created>
  <dcterms:modified xsi:type="dcterms:W3CDTF">2019-11-12T19:48:10Z</dcterms:modified>
</cp:coreProperties>
</file>